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2116" windowHeight="9192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export!$A$1:$I$45</definedName>
  </definedNames>
  <calcPr calcId="152511"/>
</workbook>
</file>

<file path=xl/calcChain.xml><?xml version="1.0" encoding="utf-8"?>
<calcChain xmlns="http://schemas.openxmlformats.org/spreadsheetml/2006/main">
  <c r="G6" i="3" l="1"/>
  <c r="C43" i="3"/>
  <c r="C20" i="3"/>
  <c r="D43" i="3"/>
  <c r="D20" i="3"/>
  <c r="D33" i="2" l="1"/>
  <c r="G45" i="1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4" i="3"/>
  <c r="E29" i="3"/>
  <c r="E4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6" i="3"/>
  <c r="E20" i="3"/>
  <c r="F11" i="2"/>
  <c r="F8" i="2"/>
  <c r="F9" i="2"/>
  <c r="F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7" i="2"/>
  <c r="J40" i="1"/>
  <c r="E33" i="2"/>
  <c r="G27" i="2"/>
  <c r="F33" i="2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6" i="1"/>
  <c r="J8" i="1"/>
  <c r="K40" i="1"/>
  <c r="E45" i="1" l="1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4" i="2"/>
  <c r="G7" i="2"/>
  <c r="C33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6" i="1"/>
  <c r="K8" i="1"/>
  <c r="I45" i="1"/>
  <c r="J45" i="1" s="1"/>
  <c r="D11" i="8"/>
  <c r="B12" i="8" s="1"/>
  <c r="E8" i="8"/>
  <c r="D8" i="8"/>
  <c r="B9" i="8" s="1"/>
  <c r="E5" i="8"/>
  <c r="D5" i="8"/>
  <c r="B6" i="8" s="1"/>
  <c r="C16" i="8"/>
  <c r="B16" i="8"/>
  <c r="C14" i="8"/>
  <c r="B14" i="8"/>
  <c r="G11" i="8"/>
  <c r="E11" i="8"/>
  <c r="G8" i="8"/>
  <c r="D14" i="8"/>
  <c r="G5" i="8"/>
  <c r="E16" i="8" l="1"/>
  <c r="G33" i="2"/>
  <c r="K45" i="1"/>
  <c r="D16" i="8"/>
  <c r="C6" i="8"/>
  <c r="E14" i="8"/>
  <c r="C9" i="8"/>
  <c r="C12" i="8"/>
</calcChain>
</file>

<file path=xl/sharedStrings.xml><?xml version="1.0" encoding="utf-8"?>
<sst xmlns="http://schemas.openxmlformats.org/spreadsheetml/2006/main" count="190" uniqueCount="134">
  <si>
    <t>Value in 000 Rs</t>
  </si>
  <si>
    <t>% Change</t>
  </si>
  <si>
    <t xml:space="preserve">% Share 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</si>
  <si>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</si>
  <si>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</si>
  <si>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</si>
  <si>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</si>
  <si>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</si>
  <si>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</si>
  <si>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</si>
  <si>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</si>
  <si>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</si>
  <si>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</si>
  <si>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</si>
  <si>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</si>
  <si>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</si>
  <si>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</si>
  <si>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</si>
  <si>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</si>
  <si>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</si>
  <si>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</si>
  <si>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</si>
  <si>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</si>
  <si>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</si>
  <si>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</si>
  <si>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</si>
  <si>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</si>
  <si>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</si>
  <si>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</si>
  <si>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</si>
  <si>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</si>
  <si>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</si>
  <si>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</si>
  <si>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</si>
  <si>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</si>
  <si>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</si>
  <si>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</si>
  <si>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</si>
  <si>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</si>
  <si>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</si>
  <si>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</si>
  <si>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</si>
  <si>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</si>
  <si>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</si>
  <si>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</si>
  <si>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</si>
  <si>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</si>
  <si>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</si>
  <si>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</si>
  <si>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</si>
  <si>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</si>
  <si>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</si>
  <si>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</si>
  <si>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</si>
  <si>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</si>
  <si>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</si>
  <si>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</si>
  <si>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</si>
  <si>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</si>
  <si>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</si>
  <si>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</si>
  <si>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</si>
  <si>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</si>
  <si>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</si>
  <si>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</si>
  <si>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</si>
  <si>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</si>
  <si>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</si>
  <si>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</si>
  <si>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</si>
  <si>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</si>
  <si>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</si>
  <si>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</si>
  <si>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</si>
  <si>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</si>
  <si>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</si>
  <si>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</si>
  <si>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</si>
  <si>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</si>
  <si>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</si>
  <si>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</si>
  <si>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</si>
  <si>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</si>
  <si>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</si>
  <si>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</si>
  <si>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</si>
  <si>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</si>
  <si>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</si>
  <si>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</si>
  <si>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</si>
  <si>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</si>
  <si>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</si>
  <si>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</si>
  <si>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</si>
  <si>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</si>
  <si>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</si>
  <si>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</si>
  <si>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</si>
  <si>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</si>
  <si>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</si>
  <si>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</si>
  <si>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India</t>
  </si>
  <si>
    <t>United States</t>
  </si>
  <si>
    <t>Germany</t>
  </si>
  <si>
    <t>United Kingdom</t>
  </si>
  <si>
    <t>United Arab Emirates</t>
  </si>
  <si>
    <t>China</t>
  </si>
  <si>
    <t>France</t>
  </si>
  <si>
    <t>Australia</t>
  </si>
  <si>
    <t>Japan</t>
  </si>
  <si>
    <t>Italy</t>
  </si>
  <si>
    <t>Canada</t>
  </si>
  <si>
    <t>Turkey</t>
  </si>
  <si>
    <t>Denmark</t>
  </si>
  <si>
    <t>Netherlands</t>
  </si>
  <si>
    <t>Indonesia</t>
  </si>
  <si>
    <t>Argentina</t>
  </si>
  <si>
    <t>Malaysia</t>
  </si>
  <si>
    <t>Ukraine</t>
  </si>
  <si>
    <t>Thailand</t>
  </si>
  <si>
    <t>F.Y. 2078/79 (2021/22)  Shrawan-Paush</t>
  </si>
  <si>
    <t>F.Y. 2079/80 (2022/23)  Shrawan-Paush</t>
  </si>
  <si>
    <t>F.Y. 2080/81 (2023/24)  Shrawan-Paush</t>
  </si>
  <si>
    <t>Percentage Change in First Six Month of F.Y. 2079/80 compared to same period of the previous year</t>
  </si>
  <si>
    <t>Percentage Change in First Six Month of F.Y. 2080/81 compared to same period of the previous year</t>
  </si>
  <si>
    <t>DURING THE FIRST SIX MONTH OF THE F.Y. 2079/80 AND 2080/81</t>
  </si>
  <si>
    <t>(Shrawan-Paush)</t>
  </si>
  <si>
    <t>Paush)</t>
  </si>
  <si>
    <t xml:space="preserve"> (Shrawan-Paush) </t>
  </si>
  <si>
    <t>% Share  Shrawan-Paush</t>
  </si>
  <si>
    <t>(First Six Month Provisional)</t>
  </si>
  <si>
    <t xml:space="preserve">    F.Y. 2079/80        (Shrawan-Paush)</t>
  </si>
  <si>
    <t xml:space="preserve">    F.Y. 2080/81        (Shrawan-Paush)</t>
  </si>
  <si>
    <t>IN THE FIRST SIX  MONTH OF THE F.Y. 2079/80 AND 2080/81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</si>
</sst>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9" fillId="0" borderId="3" xfId="0" applyFont="1" applyBorder="1"/>
    <xf numFmtId="0" fontId="6" fillId="0" borderId="10" xfId="0" applyFont="1" applyBorder="1" applyAlignment="1">
      <alignment horizontal="right" vertical="top"/>
    </xf>
    <xf numFmtId="164" fontId="6" fillId="0" borderId="3" xfId="1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6" xfId="0" applyFont="1" applyBorder="1"/>
    <xf numFmtId="0" fontId="9" fillId="0" borderId="9" xfId="0" applyFont="1" applyBorder="1"/>
    <xf numFmtId="0" fontId="9" fillId="0" borderId="5" xfId="0" applyFont="1" applyBorder="1"/>
    <xf numFmtId="0" fontId="6" fillId="0" borderId="3" xfId="0" applyFont="1" applyBorder="1" applyAlignment="1">
      <alignment horizontal="left"/>
    </xf>
    <xf numFmtId="43" fontId="3" fillId="0" borderId="2" xfId="0" applyNumberFormat="1" applyFont="1" applyBorder="1" applyAlignment="1">
      <alignment vertical="top"/>
    </xf>
    <xf numFmtId="43" fontId="3" fillId="0" borderId="3" xfId="0" applyNumberFormat="1" applyFont="1" applyBorder="1" applyAlignment="1">
      <alignment vertical="top"/>
    </xf>
    <xf numFmtId="0" fontId="12" fillId="0" borderId="8" xfId="0" applyFont="1" applyBorder="1"/>
    <xf numFmtId="0" fontId="6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4" fillId="0" borderId="0" xfId="1" applyNumberFormat="1" applyFont="1" applyBorder="1" applyAlignment="1"/>
    <xf numFmtId="164" fontId="4" fillId="0" borderId="0" xfId="1" applyNumberFormat="1" applyFont="1" applyBorder="1" applyAlignment="1">
      <alignment horizontal="left"/>
    </xf>
    <xf numFmtId="0" fontId="8" fillId="0" borderId="0" xfId="0" applyFont="1" applyBorder="1"/>
    <xf numFmtId="164" fontId="1" fillId="0" borderId="0" xfId="1" applyNumberFormat="1" applyFont="1" applyBorder="1"/>
    <xf numFmtId="164" fontId="13" fillId="0" borderId="0" xfId="2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0" xfId="0" applyNumberFormat="1" applyFont="1"/>
    <xf numFmtId="43" fontId="14" fillId="0" borderId="3" xfId="1" applyNumberFormat="1" applyFont="1" applyBorder="1"/>
    <xf numFmtId="20" fontId="6" fillId="0" borderId="2" xfId="0" quotePrefix="1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left"/>
    </xf>
    <xf numFmtId="165" fontId="12" fillId="0" borderId="8" xfId="1" applyNumberFormat="1" applyFont="1" applyBorder="1" applyAlignment="1">
      <alignment vertical="top"/>
    </xf>
    <xf numFmtId="0" fontId="9" fillId="0" borderId="0" xfId="0" applyFont="1" applyBorder="1"/>
    <xf numFmtId="166" fontId="6" fillId="0" borderId="11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43" fontId="3" fillId="0" borderId="0" xfId="1" applyFont="1" applyBorder="1" applyAlignment="1">
      <alignment vertical="top"/>
    </xf>
    <xf numFmtId="165" fontId="12" fillId="0" borderId="7" xfId="1" applyNumberFormat="1" applyFont="1" applyBorder="1" applyAlignment="1">
      <alignment vertical="top"/>
    </xf>
    <xf numFmtId="0" fontId="9" fillId="0" borderId="8" xfId="0" applyFont="1" applyBorder="1"/>
    <xf numFmtId="0" fontId="9" fillId="0" borderId="11" xfId="0" applyFont="1" applyBorder="1"/>
    <xf numFmtId="20" fontId="6" fillId="0" borderId="0" xfId="0" quotePrefix="1" applyNumberFormat="1" applyFont="1" applyBorder="1" applyAlignment="1">
      <alignment horizontal="right"/>
    </xf>
    <xf numFmtId="166" fontId="6" fillId="0" borderId="8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 vertical="top" wrapText="1"/>
    </xf>
    <xf numFmtId="164" fontId="16" fillId="0" borderId="7" xfId="1" applyNumberFormat="1" applyFont="1" applyBorder="1"/>
    <xf numFmtId="164" fontId="16" fillId="0" borderId="7" xfId="1" applyNumberFormat="1" applyFont="1" applyBorder="1" applyAlignment="1">
      <alignment vertical="top"/>
    </xf>
    <xf numFmtId="164" fontId="19" fillId="0" borderId="7" xfId="1" applyNumberFormat="1" applyFont="1" applyBorder="1" applyAlignment="1">
      <alignment horizontal="right" vertical="top"/>
    </xf>
    <xf numFmtId="164" fontId="16" fillId="0" borderId="0" xfId="1" applyNumberFormat="1" applyFont="1" applyBorder="1"/>
    <xf numFmtId="164" fontId="19" fillId="0" borderId="7" xfId="1" applyNumberFormat="1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top"/>
    </xf>
    <xf numFmtId="164" fontId="0" fillId="0" borderId="0" xfId="1" applyNumberFormat="1" applyFont="1"/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top"/>
    </xf>
    <xf numFmtId="0" fontId="20" fillId="0" borderId="3" xfId="0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20" fillId="0" borderId="8" xfId="0" applyFont="1" applyBorder="1" applyAlignment="1">
      <alignment horizontal="right"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3" xfId="0" applyNumberFormat="1" applyFont="1" applyFill="1" applyBorder="1" applyAlignment="1">
      <alignment vertical="top"/>
    </xf>
    <xf numFmtId="164" fontId="16" fillId="0" borderId="2" xfId="1" applyNumberFormat="1" applyFont="1" applyFill="1" applyBorder="1"/>
    <xf numFmtId="164" fontId="16" fillId="0" borderId="10" xfId="1" applyNumberFormat="1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/>
    </xf>
    <xf numFmtId="0" fontId="15" fillId="0" borderId="8" xfId="0" applyNumberFormat="1" applyFont="1" applyFill="1" applyBorder="1" applyAlignment="1">
      <alignment vertical="top"/>
    </xf>
    <xf numFmtId="164" fontId="16" fillId="0" borderId="0" xfId="1" applyNumberFormat="1" applyFont="1"/>
    <xf numFmtId="164" fontId="16" fillId="0" borderId="11" xfId="1" applyNumberFormat="1" applyFont="1" applyFill="1" applyBorder="1" applyAlignment="1">
      <alignment vertical="top"/>
    </xf>
    <xf numFmtId="164" fontId="16" fillId="0" borderId="0" xfId="1" applyNumberFormat="1" applyFont="1" applyFill="1" applyBorder="1"/>
    <xf numFmtId="0" fontId="19" fillId="0" borderId="0" xfId="0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left"/>
    </xf>
    <xf numFmtId="0" fontId="16" fillId="0" borderId="0" xfId="0" applyFont="1" applyFill="1" applyBorder="1"/>
    <xf numFmtId="164" fontId="16" fillId="0" borderId="0" xfId="1" applyNumberFormat="1" applyFont="1" applyFill="1" applyBorder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7" fillId="0" borderId="9" xfId="0" applyNumberFormat="1" applyFont="1" applyFill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10" xfId="0" applyFont="1" applyBorder="1" applyAlignment="1">
      <alignment horizontal="centerContinuous" vertical="top"/>
    </xf>
    <xf numFmtId="164" fontId="17" fillId="0" borderId="10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17" fillId="0" borderId="9" xfId="1" applyNumberFormat="1" applyFont="1" applyBorder="1" applyAlignment="1">
      <alignment horizontal="center" vertical="top"/>
    </xf>
    <xf numFmtId="164" fontId="20" fillId="0" borderId="9" xfId="1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7" fillId="0" borderId="11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center" vertical="top"/>
    </xf>
    <xf numFmtId="164" fontId="15" fillId="0" borderId="3" xfId="1" applyNumberFormat="1" applyFont="1" applyBorder="1" applyAlignment="1">
      <alignment vertical="top"/>
    </xf>
    <xf numFmtId="164" fontId="16" fillId="0" borderId="3" xfId="1" applyNumberFormat="1" applyFont="1" applyBorder="1" applyAlignment="1"/>
    <xf numFmtId="164" fontId="16" fillId="0" borderId="3" xfId="1" applyNumberFormat="1" applyFont="1" applyBorder="1" applyAlignment="1">
      <alignment vertical="top"/>
    </xf>
    <xf numFmtId="43" fontId="16" fillId="0" borderId="10" xfId="1" applyFont="1" applyBorder="1" applyAlignment="1">
      <alignment vertical="top"/>
    </xf>
    <xf numFmtId="164" fontId="15" fillId="0" borderId="8" xfId="1" applyNumberFormat="1" applyFont="1" applyBorder="1" applyAlignment="1">
      <alignment horizontal="center" vertical="top"/>
    </xf>
    <xf numFmtId="164" fontId="15" fillId="0" borderId="8" xfId="1" applyNumberFormat="1" applyFont="1" applyBorder="1" applyAlignment="1">
      <alignment vertical="top"/>
    </xf>
    <xf numFmtId="164" fontId="16" fillId="0" borderId="8" xfId="1" applyNumberFormat="1" applyFont="1" applyBorder="1" applyAlignment="1"/>
    <xf numFmtId="164" fontId="16" fillId="0" borderId="8" xfId="1" applyNumberFormat="1" applyFont="1" applyBorder="1" applyAlignment="1">
      <alignment vertical="top"/>
    </xf>
    <xf numFmtId="43" fontId="16" fillId="0" borderId="11" xfId="1" applyFont="1" applyBorder="1" applyAlignment="1">
      <alignment vertical="top"/>
    </xf>
    <xf numFmtId="164" fontId="16" fillId="0" borderId="8" xfId="1" applyNumberFormat="1" applyFont="1" applyBorder="1"/>
    <xf numFmtId="164" fontId="19" fillId="0" borderId="8" xfId="1" applyNumberFormat="1" applyFont="1" applyBorder="1" applyAlignment="1">
      <alignment vertical="center"/>
    </xf>
    <xf numFmtId="164" fontId="15" fillId="0" borderId="6" xfId="1" applyNumberFormat="1" applyFont="1" applyBorder="1" applyAlignment="1">
      <alignment horizontal="center" vertical="top"/>
    </xf>
    <xf numFmtId="164" fontId="15" fillId="0" borderId="6" xfId="1" applyNumberFormat="1" applyFont="1" applyBorder="1" applyAlignment="1">
      <alignment vertical="top"/>
    </xf>
    <xf numFmtId="164" fontId="16" fillId="0" borderId="6" xfId="1" applyNumberFormat="1" applyFont="1" applyBorder="1" applyAlignment="1">
      <alignment vertical="top"/>
    </xf>
    <xf numFmtId="164" fontId="18" fillId="0" borderId="14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6" fontId="0" fillId="0" borderId="0" xfId="1" applyNumberFormat="1" applyFont="1"/>
    <xf numFmtId="0" fontId="2" fillId="0" borderId="0" xfId="0" applyFont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164" fontId="16" fillId="0" borderId="11" xfId="1" applyNumberFormat="1" applyFont="1" applyFill="1" applyBorder="1"/>
    <xf numFmtId="0" fontId="17" fillId="0" borderId="2" xfId="0" applyFont="1" applyFill="1" applyBorder="1" applyAlignment="1">
      <alignment vertical="top"/>
    </xf>
    <xf numFmtId="167" fontId="16" fillId="0" borderId="10" xfId="1" applyNumberFormat="1" applyFont="1" applyFill="1" applyBorder="1"/>
    <xf numFmtId="167" fontId="16" fillId="0" borderId="11" xfId="1" applyNumberFormat="1" applyFont="1" applyFill="1" applyBorder="1"/>
    <xf numFmtId="164" fontId="18" fillId="0" borderId="15" xfId="1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164" fontId="17" fillId="0" borderId="6" xfId="1" applyNumberFormat="1" applyFont="1" applyBorder="1" applyAlignment="1">
      <alignment vertical="center"/>
    </xf>
    <xf numFmtId="164" fontId="18" fillId="0" borderId="12" xfId="1" applyNumberFormat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top"/>
    </xf>
    <xf numFmtId="43" fontId="23" fillId="0" borderId="0" xfId="1" applyFont="1"/>
    <xf numFmtId="43" fontId="23" fillId="0" borderId="3" xfId="1" applyFont="1" applyBorder="1"/>
    <xf numFmtId="0" fontId="20" fillId="0" borderId="6" xfId="0" applyFont="1" applyBorder="1" applyAlignment="1">
      <alignment horizontal="right" vertical="top"/>
    </xf>
    <xf numFmtId="164" fontId="18" fillId="0" borderId="12" xfId="1" applyNumberFormat="1" applyFont="1" applyBorder="1"/>
    <xf numFmtId="43" fontId="18" fillId="0" borderId="15" xfId="1" applyFont="1" applyFill="1" applyBorder="1"/>
    <xf numFmtId="43" fontId="16" fillId="0" borderId="3" xfId="1" applyFont="1" applyFill="1" applyBorder="1"/>
    <xf numFmtId="43" fontId="16" fillId="0" borderId="8" xfId="1" applyFont="1" applyFill="1" applyBorder="1"/>
    <xf numFmtId="43" fontId="16" fillId="0" borderId="6" xfId="1" applyFont="1" applyFill="1" applyBorder="1"/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center"/>
    </xf>
    <xf numFmtId="167" fontId="16" fillId="0" borderId="13" xfId="1" applyNumberFormat="1" applyFont="1" applyFill="1" applyBorder="1"/>
    <xf numFmtId="164" fontId="16" fillId="0" borderId="1" xfId="1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64" fontId="3" fillId="0" borderId="3" xfId="1" applyNumberFormat="1" applyFont="1" applyBorder="1" applyAlignment="1">
      <alignment horizontal="center" vertical="top" wrapText="1"/>
    </xf>
    <xf numFmtId="164" fontId="3" fillId="0" borderId="6" xfId="1" applyNumberFormat="1" applyFont="1" applyBorder="1" applyAlignment="1">
      <alignment horizontal="center" vertical="center"/>
    </xf>
    <xf numFmtId="166" fontId="14" fillId="0" borderId="3" xfId="1" applyNumberFormat="1" applyFont="1" applyBorder="1" applyAlignment="1">
      <alignment horizontal="right"/>
    </xf>
    <xf numFmtId="166" fontId="14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12" xfId="1" applyNumberFormat="1" applyFont="1" applyBorder="1"/>
    <xf numFmtId="43" fontId="0" fillId="0" borderId="12" xfId="1" applyFont="1" applyBorder="1"/>
    <xf numFmtId="166" fontId="0" fillId="0" borderId="3" xfId="1" applyNumberFormat="1" applyFont="1" applyBorder="1"/>
    <xf numFmtId="43" fontId="10" fillId="0" borderId="0" xfId="1" applyFont="1"/>
    <xf numFmtId="43" fontId="10" fillId="0" borderId="3" xfId="1" applyFont="1" applyBorder="1"/>
    <xf numFmtId="164" fontId="19" fillId="0" borderId="4" xfId="1" applyNumberFormat="1" applyFont="1" applyBorder="1" applyAlignment="1">
      <alignment horizontal="right" vertical="center"/>
    </xf>
    <xf numFmtId="164" fontId="18" fillId="0" borderId="5" xfId="1" applyNumberFormat="1" applyFont="1" applyBorder="1" applyAlignment="1">
      <alignment vertical="top"/>
    </xf>
    <xf numFmtId="164" fontId="18" fillId="0" borderId="9" xfId="1" applyNumberFormat="1" applyFont="1" applyBorder="1"/>
    <xf numFmtId="164" fontId="17" fillId="0" borderId="4" xfId="1" applyNumberFormat="1" applyFont="1" applyBorder="1" applyAlignment="1">
      <alignment horizontal="right" vertical="top"/>
    </xf>
    <xf numFmtId="164" fontId="17" fillId="0" borderId="9" xfId="1" applyNumberFormat="1" applyFont="1" applyBorder="1" applyAlignment="1">
      <alignment horizontal="right" vertical="top"/>
    </xf>
    <xf numFmtId="164" fontId="16" fillId="0" borderId="9" xfId="1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164" fontId="17" fillId="0" borderId="5" xfId="1" applyNumberFormat="1" applyFont="1" applyBorder="1" applyAlignment="1">
      <alignment horizontal="right" vertical="top"/>
    </xf>
    <xf numFmtId="43" fontId="0" fillId="0" borderId="0" xfId="1" applyFont="1"/>
    <xf numFmtId="164" fontId="19" fillId="0" borderId="2" xfId="1" applyNumberFormat="1" applyFont="1" applyBorder="1" applyAlignment="1">
      <alignment horizontal="right" vertical="top"/>
    </xf>
    <xf numFmtId="164" fontId="19" fillId="0" borderId="0" xfId="1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16" fillId="0" borderId="5" xfId="1" applyNumberFormat="1" applyFont="1" applyFill="1" applyBorder="1" applyAlignment="1">
      <alignment vertical="top"/>
    </xf>
    <xf numFmtId="164" fontId="17" fillId="0" borderId="0" xfId="1" applyNumberFormat="1" applyFont="1" applyBorder="1" applyAlignment="1">
      <alignment horizontal="right" vertical="top"/>
    </xf>
    <xf numFmtId="164" fontId="18" fillId="0" borderId="4" xfId="1" applyNumberFormat="1" applyFont="1" applyFill="1" applyBorder="1" applyAlignment="1">
      <alignment vertical="top"/>
    </xf>
    <xf numFmtId="164" fontId="16" fillId="0" borderId="1" xfId="1" applyNumberFormat="1" applyFont="1" applyFill="1" applyBorder="1" applyAlignment="1">
      <alignment vertical="top"/>
    </xf>
    <xf numFmtId="164" fontId="16" fillId="0" borderId="7" xfId="1" applyNumberFormat="1" applyFont="1" applyFill="1" applyBorder="1" applyAlignment="1">
      <alignment vertical="top"/>
    </xf>
    <xf numFmtId="164" fontId="16" fillId="0" borderId="7" xfId="0" applyNumberFormat="1" applyFont="1" applyBorder="1"/>
    <xf numFmtId="164" fontId="16" fillId="0" borderId="4" xfId="1" applyNumberFormat="1" applyFont="1" applyFill="1" applyBorder="1" applyAlignment="1">
      <alignment vertical="top"/>
    </xf>
    <xf numFmtId="164" fontId="16" fillId="0" borderId="4" xfId="1" applyNumberFormat="1" applyFont="1" applyBorder="1" applyAlignment="1">
      <alignment vertical="top"/>
    </xf>
    <xf numFmtId="166" fontId="16" fillId="0" borderId="10" xfId="1" applyNumberFormat="1" applyFont="1" applyBorder="1" applyAlignment="1">
      <alignment vertical="top"/>
    </xf>
    <xf numFmtId="166" fontId="16" fillId="0" borderId="11" xfId="1" applyNumberFormat="1" applyFont="1" applyBorder="1" applyAlignment="1">
      <alignment vertical="top"/>
    </xf>
    <xf numFmtId="164" fontId="20" fillId="0" borderId="11" xfId="1" applyNumberFormat="1" applyFont="1" applyBorder="1" applyAlignment="1">
      <alignment horizontal="center"/>
    </xf>
    <xf numFmtId="164" fontId="16" fillId="0" borderId="8" xfId="0" applyNumberFormat="1" applyFont="1" applyBorder="1"/>
    <xf numFmtId="166" fontId="18" fillId="0" borderId="12" xfId="1" applyNumberFormat="1" applyFont="1" applyBorder="1" applyAlignment="1">
      <alignment vertical="top"/>
    </xf>
    <xf numFmtId="166" fontId="16" fillId="0" borderId="8" xfId="1" applyNumberFormat="1" applyFont="1" applyBorder="1"/>
    <xf numFmtId="0" fontId="17" fillId="0" borderId="12" xfId="0" applyFont="1" applyBorder="1" applyAlignment="1">
      <alignment horizontal="center" vertical="top"/>
    </xf>
    <xf numFmtId="43" fontId="18" fillId="0" borderId="12" xfId="1" applyFont="1" applyBorder="1"/>
    <xf numFmtId="166" fontId="18" fillId="0" borderId="12" xfId="1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6" fontId="16" fillId="0" borderId="0" xfId="1" applyNumberFormat="1" applyFont="1" applyBorder="1"/>
    <xf numFmtId="0" fontId="15" fillId="0" borderId="7" xfId="0" applyFont="1" applyBorder="1" applyAlignment="1">
      <alignment horizontal="center" vertical="top"/>
    </xf>
    <xf numFmtId="43" fontId="16" fillId="0" borderId="11" xfId="1" applyFont="1" applyBorder="1"/>
    <xf numFmtId="0" fontId="3" fillId="0" borderId="8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43" fontId="0" fillId="0" borderId="10" xfId="1" applyFont="1" applyBorder="1"/>
    <xf numFmtId="43" fontId="0" fillId="0" borderId="11" xfId="1" applyFont="1" applyBorder="1"/>
    <xf numFmtId="0" fontId="1" fillId="0" borderId="1" xfId="0" applyFont="1" applyBorder="1"/>
    <xf numFmtId="0" fontId="1" fillId="0" borderId="7" xfId="0" applyFont="1" applyBorder="1"/>
    <xf numFmtId="0" fontId="0" fillId="0" borderId="4" xfId="0" applyFont="1" applyBorder="1"/>
    <xf numFmtId="164" fontId="3" fillId="0" borderId="8" xfId="1" applyNumberFormat="1" applyFont="1" applyBorder="1" applyAlignment="1">
      <alignment horizontal="center" vertical="center"/>
    </xf>
    <xf numFmtId="43" fontId="18" fillId="0" borderId="6" xfId="1" applyFont="1" applyBorder="1"/>
    <xf numFmtId="43" fontId="1" fillId="0" borderId="3" xfId="1" applyFont="1" applyBorder="1"/>
    <xf numFmtId="43" fontId="1" fillId="0" borderId="8" xfId="1" applyFont="1" applyBorder="1"/>
    <xf numFmtId="43" fontId="16" fillId="0" borderId="6" xfId="1" applyFont="1" applyBorder="1"/>
    <xf numFmtId="0" fontId="16" fillId="0" borderId="1" xfId="0" applyFont="1" applyBorder="1"/>
    <xf numFmtId="0" fontId="16" fillId="0" borderId="7" xfId="0" applyFont="1" applyBorder="1"/>
    <xf numFmtId="0" fontId="16" fillId="0" borderId="4" xfId="0" applyFont="1" applyBorder="1" applyAlignment="1">
      <alignment horizontal="left"/>
    </xf>
    <xf numFmtId="43" fontId="1" fillId="0" borderId="6" xfId="1" applyFont="1" applyBorder="1"/>
    <xf numFmtId="164" fontId="20" fillId="0" borderId="0" xfId="1" applyNumberFormat="1" applyFont="1" applyBorder="1" applyAlignment="1">
      <alignment horizontal="center" vertical="top"/>
    </xf>
    <xf numFmtId="164" fontId="16" fillId="0" borderId="11" xfId="1" applyNumberFormat="1" applyFont="1" applyBorder="1"/>
    <xf numFmtId="164" fontId="16" fillId="0" borderId="11" xfId="0" applyNumberFormat="1" applyFont="1" applyBorder="1"/>
    <xf numFmtId="164" fontId="16" fillId="0" borderId="9" xfId="1" applyNumberFormat="1" applyFont="1" applyBorder="1"/>
    <xf numFmtId="164" fontId="15" fillId="0" borderId="0" xfId="1" applyNumberFormat="1" applyFont="1" applyFill="1" applyBorder="1" applyAlignment="1">
      <alignment vertical="top"/>
    </xf>
    <xf numFmtId="43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64" fontId="15" fillId="0" borderId="5" xfId="1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164" fontId="21" fillId="0" borderId="0" xfId="1" applyNumberFormat="1" applyFont="1" applyBorder="1" applyAlignment="1">
      <alignment horizontal="center" vertical="top"/>
    </xf>
    <xf numFmtId="164" fontId="17" fillId="0" borderId="7" xfId="1" applyNumberFormat="1" applyFont="1" applyBorder="1" applyAlignment="1">
      <alignment horizontal="center" vertical="top"/>
    </xf>
    <xf numFmtId="164" fontId="17" fillId="0" borderId="0" xfId="1" applyNumberFormat="1" applyFont="1" applyBorder="1" applyAlignment="1">
      <alignment horizontal="center" vertical="top"/>
    </xf>
    <xf numFmtId="164" fontId="17" fillId="0" borderId="11" xfId="1" applyNumberFormat="1" applyFont="1" applyBorder="1" applyAlignment="1">
      <alignment horizontal="center" vertical="top"/>
    </xf>
    <xf numFmtId="164" fontId="17" fillId="0" borderId="1" xfId="1" applyNumberFormat="1" applyFont="1" applyBorder="1" applyAlignment="1">
      <alignment horizontal="center" vertical="top"/>
    </xf>
    <xf numFmtId="164" fontId="17" fillId="0" borderId="2" xfId="1" applyNumberFormat="1" applyFont="1" applyBorder="1" applyAlignment="1">
      <alignment horizontal="center" vertical="top"/>
    </xf>
    <xf numFmtId="164" fontId="17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58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8" sqref="A8"/>
    </sheetView>
  </sheetViews>
  <sheetFormatPr defaultColWidth="9.109375" defaultRowHeight="15.6" x14ac:dyDescent="0.3"/>
  <cols>
    <col min="1" max="1" width="40.5546875" style="8" bestFit="1" customWidth="1"/>
    <col min="2" max="2" width="14.33203125" style="8" customWidth="1"/>
    <col min="3" max="3" width="15.6640625" style="8" bestFit="1" customWidth="1"/>
    <col min="4" max="4" width="12.109375" style="8" bestFit="1" customWidth="1"/>
    <col min="5" max="5" width="13.5546875" style="8" bestFit="1" customWidth="1"/>
    <col min="6" max="6" width="21.44140625" style="8" bestFit="1" customWidth="1"/>
    <col min="7" max="7" width="8.33203125" style="8" bestFit="1" customWidth="1"/>
    <col min="8" max="16384" width="9.109375" style="8"/>
  </cols>
  <sheetData>
    <row r="1" spans="1:10" ht="18" x14ac:dyDescent="0.35">
      <c r="A1" s="226" t="s">
        <v>72</v>
      </c>
      <c r="B1" s="226"/>
      <c r="C1" s="226"/>
      <c r="D1" s="226"/>
      <c r="E1" s="226"/>
      <c r="F1" s="226"/>
      <c r="G1" s="226"/>
    </row>
    <row r="2" spans="1:10" x14ac:dyDescent="0.3">
      <c r="A2" s="9"/>
      <c r="B2" s="9"/>
      <c r="C2" s="10"/>
      <c r="D2" s="9"/>
      <c r="E2" s="9"/>
      <c r="F2" s="7" t="s">
        <v>68</v>
      </c>
      <c r="G2" s="9"/>
      <c r="I2" s="34"/>
      <c r="J2" s="34"/>
    </row>
    <row r="3" spans="1:10" x14ac:dyDescent="0.3">
      <c r="A3" s="11"/>
      <c r="B3" s="12" t="s">
        <v>73</v>
      </c>
      <c r="C3" s="13" t="s">
        <v>74</v>
      </c>
      <c r="D3" s="14" t="s">
        <v>75</v>
      </c>
      <c r="E3" s="14" t="s">
        <v>76</v>
      </c>
      <c r="F3" s="32" t="s">
        <v>77</v>
      </c>
      <c r="G3" s="33"/>
    </row>
    <row r="4" spans="1:10" x14ac:dyDescent="0.3">
      <c r="A4" s="15"/>
      <c r="B4" s="16"/>
      <c r="C4" s="15"/>
      <c r="D4" s="16"/>
      <c r="E4" s="16"/>
      <c r="F4" s="17"/>
      <c r="G4" s="16"/>
    </row>
    <row r="5" spans="1:10" x14ac:dyDescent="0.3">
      <c r="A5" s="18" t="s">
        <v>120</v>
      </c>
      <c r="B5" s="136">
        <v>118.85096048540001</v>
      </c>
      <c r="C5" s="137">
        <v>999.34270753287694</v>
      </c>
      <c r="D5" s="19">
        <f>+B5+C5</f>
        <v>1118.1936680182769</v>
      </c>
      <c r="E5" s="20">
        <f>+C5-B5</f>
        <v>880.49174704747691</v>
      </c>
      <c r="F5" s="36" t="s">
        <v>78</v>
      </c>
      <c r="G5" s="37">
        <f>C5/B5</f>
        <v>8.4083687961077871</v>
      </c>
    </row>
    <row r="6" spans="1:10" x14ac:dyDescent="0.3">
      <c r="A6" s="21" t="s">
        <v>79</v>
      </c>
      <c r="B6" s="43">
        <f>+B5*100/D5</f>
        <v>10.628835047513199</v>
      </c>
      <c r="C6" s="38">
        <f>+C5*100/D5</f>
        <v>89.371164952486808</v>
      </c>
      <c r="D6" s="39"/>
      <c r="E6" s="44"/>
      <c r="F6" s="39"/>
      <c r="G6" s="40"/>
    </row>
    <row r="7" spans="1:10" x14ac:dyDescent="0.3">
      <c r="A7" s="15"/>
      <c r="B7" s="31"/>
      <c r="C7" s="15"/>
      <c r="D7" s="17"/>
      <c r="E7" s="15"/>
      <c r="F7" s="17"/>
      <c r="G7" s="41"/>
    </row>
    <row r="8" spans="1:10" x14ac:dyDescent="0.3">
      <c r="A8" s="18" t="s">
        <v>121</v>
      </c>
      <c r="B8" s="160">
        <v>80.807420833090006</v>
      </c>
      <c r="C8" s="161">
        <v>792.66628926209</v>
      </c>
      <c r="D8" s="19">
        <f>+B8+C8</f>
        <v>873.47371009517997</v>
      </c>
      <c r="E8" s="20">
        <f>+C8-B8</f>
        <v>711.85886842900004</v>
      </c>
      <c r="F8" s="36" t="s">
        <v>78</v>
      </c>
      <c r="G8" s="37">
        <f>C8/B8</f>
        <v>9.8093254442480529</v>
      </c>
    </row>
    <row r="9" spans="1:10" x14ac:dyDescent="0.3">
      <c r="A9" s="21" t="s">
        <v>79</v>
      </c>
      <c r="B9" s="43">
        <f>+B8*100/D8</f>
        <v>9.2512710914086522</v>
      </c>
      <c r="C9" s="38">
        <f>+C8*100/D8</f>
        <v>90.748728908591346</v>
      </c>
      <c r="D9" s="39"/>
      <c r="E9" s="44"/>
      <c r="F9" s="39"/>
      <c r="G9" s="45"/>
    </row>
    <row r="10" spans="1:10" x14ac:dyDescent="0.3">
      <c r="A10" s="15"/>
      <c r="B10" s="31"/>
      <c r="C10" s="15"/>
      <c r="D10" s="17"/>
      <c r="E10" s="15"/>
      <c r="F10" s="17"/>
      <c r="G10" s="16"/>
    </row>
    <row r="11" spans="1:10" x14ac:dyDescent="0.3">
      <c r="A11" s="18" t="s">
        <v>122</v>
      </c>
      <c r="B11" s="42">
        <v>74.97</v>
      </c>
      <c r="C11" s="35">
        <v>768.17</v>
      </c>
      <c r="D11" s="19">
        <f>+B11+C11</f>
        <v>843.14</v>
      </c>
      <c r="E11" s="20">
        <f>+C11-B11</f>
        <v>693.19999999999993</v>
      </c>
      <c r="F11" s="46" t="s">
        <v>78</v>
      </c>
      <c r="G11" s="37">
        <f>C11/B11</f>
        <v>10.246365212751767</v>
      </c>
    </row>
    <row r="12" spans="1:10" x14ac:dyDescent="0.3">
      <c r="A12" s="21" t="s">
        <v>79</v>
      </c>
      <c r="B12" s="43">
        <f>+B11*100/D11</f>
        <v>8.8917617477524491</v>
      </c>
      <c r="C12" s="38">
        <f>+C11*100/D11</f>
        <v>91.108238252247546</v>
      </c>
      <c r="D12" s="39"/>
      <c r="E12" s="44"/>
      <c r="F12" s="39"/>
      <c r="G12" s="45"/>
    </row>
    <row r="13" spans="1:10" x14ac:dyDescent="0.3">
      <c r="A13" s="15"/>
      <c r="B13" s="31"/>
      <c r="C13" s="15"/>
      <c r="D13" s="17"/>
      <c r="E13" s="15"/>
      <c r="F13" s="17"/>
      <c r="G13" s="16"/>
    </row>
    <row r="14" spans="1:10" ht="46.8" x14ac:dyDescent="0.3">
      <c r="A14" s="22" t="s">
        <v>123</v>
      </c>
      <c r="B14" s="47">
        <f>+B8/B5*100-100</f>
        <v>-32.009450741446372</v>
      </c>
      <c r="C14" s="47">
        <f>+C8/C5*100-100</f>
        <v>-20.681235447349039</v>
      </c>
      <c r="D14" s="48">
        <f>D8/D5*100-100</f>
        <v>-21.885292764785802</v>
      </c>
      <c r="E14" s="48">
        <f>E8/E5*100-100</f>
        <v>-19.152124842049659</v>
      </c>
      <c r="F14" s="39"/>
      <c r="G14" s="45"/>
    </row>
    <row r="15" spans="1:10" x14ac:dyDescent="0.3">
      <c r="A15" s="23"/>
      <c r="B15" s="49"/>
      <c r="C15" s="50"/>
      <c r="D15" s="50"/>
      <c r="E15" s="50"/>
      <c r="F15" s="17"/>
      <c r="G15" s="16"/>
    </row>
    <row r="16" spans="1:10" ht="46.8" x14ac:dyDescent="0.3">
      <c r="A16" s="22" t="s">
        <v>124</v>
      </c>
      <c r="B16" s="47">
        <f>+B11/B8*100-100</f>
        <v>-7.2238672796491841</v>
      </c>
      <c r="C16" s="47">
        <f>+C11/C8*100-100</f>
        <v>-3.0903659703876372</v>
      </c>
      <c r="D16" s="48">
        <f>D11/D8*100-100</f>
        <v>-3.4727673820743377</v>
      </c>
      <c r="E16" s="48">
        <f>E11/E8*100-100</f>
        <v>-2.6211471481950213</v>
      </c>
      <c r="F16" s="39"/>
      <c r="G16" s="45"/>
    </row>
    <row r="17" spans="1:7" x14ac:dyDescent="0.3">
      <c r="A17" s="15"/>
      <c r="B17" s="15"/>
      <c r="C17" s="16"/>
      <c r="D17" s="16"/>
      <c r="E17" s="16"/>
      <c r="F17" s="17"/>
      <c r="G17" s="16"/>
    </row>
    <row r="20" spans="1:7" x14ac:dyDescent="0.3">
      <c r="B20" s="24"/>
      <c r="C20" s="25"/>
      <c r="D20" s="26"/>
      <c r="E20" s="26"/>
      <c r="F20" s="26"/>
      <c r="G20" s="26"/>
    </row>
    <row r="21" spans="1:7" x14ac:dyDescent="0.3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8" workbookViewId="0">
      <selection activeCell="I45" sqref="I45"/>
    </sheetView>
  </sheetViews>
  <sheetFormatPr defaultColWidth="9.109375" defaultRowHeight="15.6" x14ac:dyDescent="0.3"/>
  <cols>
    <col min="1" max="1" width="3.5546875" style="29" bestFit="1" customWidth="1"/>
    <col min="2" max="2" width="21.33203125" style="29" customWidth="1"/>
    <col min="3" max="3" width="7.44140625" style="29" bestFit="1" customWidth="1"/>
    <col min="4" max="4" width="11" style="87" customWidth="1"/>
    <col min="5" max="5" width="11.6640625" style="87" customWidth="1"/>
    <col min="6" max="6" width="17.5546875" style="87" bestFit="1" customWidth="1"/>
    <col min="7" max="7" width="13.6640625" style="87" customWidth="1"/>
    <col min="8" max="8" width="15.6640625" style="83" bestFit="1" customWidth="1"/>
    <col min="9" max="9" width="12" style="83" customWidth="1"/>
    <col min="10" max="10" width="8.44140625" style="29" bestFit="1" customWidth="1"/>
    <col min="11" max="11" width="11.44140625" style="29" bestFit="1" customWidth="1"/>
    <col min="12" max="12" width="12.6640625" style="29" bestFit="1" customWidth="1"/>
    <col min="13" max="17" width="11.5546875" style="29" bestFit="1" customWidth="1"/>
    <col min="18" max="16384" width="9.109375" style="29"/>
  </cols>
  <sheetData>
    <row r="1" spans="1:17" ht="18" x14ac:dyDescent="0.3">
      <c r="A1" s="227" t="s">
        <v>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7" ht="18" x14ac:dyDescent="0.3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7" ht="18" x14ac:dyDescent="0.3">
      <c r="A3" s="66"/>
      <c r="B3" s="66"/>
      <c r="C3" s="66"/>
      <c r="D3" s="216"/>
      <c r="E3" s="216"/>
      <c r="F3" s="216" t="s">
        <v>99</v>
      </c>
      <c r="G3" s="216"/>
      <c r="H3" s="216"/>
      <c r="I3" s="216"/>
      <c r="J3" s="135"/>
      <c r="K3" s="66"/>
    </row>
    <row r="4" spans="1:17" x14ac:dyDescent="0.3">
      <c r="A4" s="67"/>
      <c r="B4" s="67"/>
      <c r="C4" s="67"/>
      <c r="F4" s="222"/>
      <c r="H4" s="225" t="s">
        <v>0</v>
      </c>
    </row>
    <row r="5" spans="1:17" s="30" customFormat="1" x14ac:dyDescent="0.3">
      <c r="A5" s="130"/>
      <c r="B5" s="126"/>
      <c r="C5" s="126"/>
      <c r="D5" s="231" t="s">
        <v>82</v>
      </c>
      <c r="E5" s="232"/>
      <c r="F5" s="231" t="s">
        <v>82</v>
      </c>
      <c r="G5" s="233"/>
      <c r="H5" s="232" t="s">
        <v>90</v>
      </c>
      <c r="I5" s="232"/>
      <c r="J5" s="69" t="s">
        <v>1</v>
      </c>
      <c r="K5" s="144" t="s">
        <v>2</v>
      </c>
    </row>
    <row r="6" spans="1:17" s="30" customFormat="1" x14ac:dyDescent="0.3">
      <c r="A6" s="72"/>
      <c r="B6" s="73"/>
      <c r="C6" s="73"/>
      <c r="D6" s="228" t="s">
        <v>71</v>
      </c>
      <c r="E6" s="229"/>
      <c r="F6" s="228" t="s">
        <v>126</v>
      </c>
      <c r="G6" s="230"/>
      <c r="H6" s="229" t="s">
        <v>126</v>
      </c>
      <c r="I6" s="230"/>
      <c r="J6" s="71"/>
      <c r="K6" s="145" t="s">
        <v>127</v>
      </c>
    </row>
    <row r="7" spans="1:17" s="30" customFormat="1" x14ac:dyDescent="0.3">
      <c r="A7" s="169" t="s">
        <v>3</v>
      </c>
      <c r="B7" s="170" t="s">
        <v>4</v>
      </c>
      <c r="C7" s="170" t="s">
        <v>5</v>
      </c>
      <c r="D7" s="165" t="s">
        <v>6</v>
      </c>
      <c r="E7" s="171" t="s">
        <v>7</v>
      </c>
      <c r="F7" s="165" t="s">
        <v>6</v>
      </c>
      <c r="G7" s="166" t="s">
        <v>7</v>
      </c>
      <c r="H7" s="177" t="s">
        <v>6</v>
      </c>
      <c r="I7" s="177" t="s">
        <v>7</v>
      </c>
      <c r="J7" s="138" t="s">
        <v>8</v>
      </c>
      <c r="K7" s="146" t="s">
        <v>91</v>
      </c>
    </row>
    <row r="8" spans="1:17" x14ac:dyDescent="0.3">
      <c r="A8" s="74">
        <v>1</v>
      </c>
      <c r="B8" s="68" t="s">
        <v>20</v>
      </c>
      <c r="C8" s="75"/>
      <c r="D8" s="76"/>
      <c r="E8" s="76">
        <v>10820104.055219999</v>
      </c>
      <c r="F8" s="62"/>
      <c r="G8" s="173">
        <v>4739474.9456900004</v>
      </c>
      <c r="H8" s="179"/>
      <c r="I8" s="77">
        <v>8698918.6312900018</v>
      </c>
      <c r="J8" s="127">
        <f>+I8/G8*100-100</f>
        <v>83.541821213775023</v>
      </c>
      <c r="K8" s="141">
        <f t="shared" ref="K8:K40" si="0">I8/I$46*100</f>
        <v>11.603496824944411</v>
      </c>
    </row>
    <row r="9" spans="1:17" x14ac:dyDescent="0.3">
      <c r="A9" s="78">
        <v>2</v>
      </c>
      <c r="B9" s="79" t="s">
        <v>100</v>
      </c>
      <c r="C9" s="80"/>
      <c r="D9" s="81"/>
      <c r="E9" s="81">
        <v>12202852.966340002</v>
      </c>
      <c r="F9" s="59"/>
      <c r="G9" s="174">
        <v>6050146.7779700002</v>
      </c>
      <c r="H9" s="180"/>
      <c r="I9" s="82">
        <v>5836972.9795900006</v>
      </c>
      <c r="J9" s="128">
        <f t="shared" ref="J9:J46" si="1">+I9/G9*100-100</f>
        <v>-3.523448375768595</v>
      </c>
      <c r="K9" s="142">
        <f t="shared" si="0"/>
        <v>7.785944472722929</v>
      </c>
    </row>
    <row r="10" spans="1:17" x14ac:dyDescent="0.3">
      <c r="A10" s="78">
        <v>3</v>
      </c>
      <c r="B10" s="79" t="s">
        <v>11</v>
      </c>
      <c r="C10" s="80" t="s">
        <v>12</v>
      </c>
      <c r="D10" s="60">
        <v>492335.16763282602</v>
      </c>
      <c r="E10" s="60">
        <v>11506623.475509999</v>
      </c>
      <c r="F10" s="57">
        <v>226018.32831461</v>
      </c>
      <c r="G10" s="60">
        <v>5462517.11283</v>
      </c>
      <c r="H10" s="57">
        <v>207736.749929674</v>
      </c>
      <c r="I10" s="217">
        <v>5230109.3032699898</v>
      </c>
      <c r="J10" s="128">
        <f t="shared" si="1"/>
        <v>-4.2545918806212342</v>
      </c>
      <c r="K10" s="142">
        <f t="shared" si="0"/>
        <v>6.9764483686871683</v>
      </c>
    </row>
    <row r="11" spans="1:17" x14ac:dyDescent="0.3">
      <c r="A11" s="78">
        <v>4</v>
      </c>
      <c r="B11" s="79" t="s">
        <v>14</v>
      </c>
      <c r="C11" s="80" t="s">
        <v>15</v>
      </c>
      <c r="D11" s="83">
        <v>13189728.871786598</v>
      </c>
      <c r="E11" s="83">
        <v>8218997.7011199994</v>
      </c>
      <c r="F11" s="59">
        <v>6581655.6700057946</v>
      </c>
      <c r="G11" s="174">
        <v>4281317.8555299984</v>
      </c>
      <c r="H11" s="180">
        <v>7440044.957969524</v>
      </c>
      <c r="I11" s="82">
        <v>4971646.7435799977</v>
      </c>
      <c r="J11" s="128">
        <f t="shared" si="1"/>
        <v>16.124214817601796</v>
      </c>
      <c r="K11" s="142">
        <f t="shared" si="0"/>
        <v>6.6316848851040273</v>
      </c>
      <c r="L11" s="168"/>
      <c r="M11" s="168"/>
      <c r="N11" s="168"/>
      <c r="O11" s="168"/>
      <c r="P11" s="168"/>
      <c r="Q11" s="168"/>
    </row>
    <row r="12" spans="1:17" x14ac:dyDescent="0.3">
      <c r="A12" s="78">
        <v>5</v>
      </c>
      <c r="B12" s="79" t="s">
        <v>17</v>
      </c>
      <c r="C12" s="80" t="s">
        <v>18</v>
      </c>
      <c r="D12" s="83">
        <v>9991148.5996093806</v>
      </c>
      <c r="E12" s="83">
        <v>8276850.3929299992</v>
      </c>
      <c r="F12" s="57">
        <v>4673223.5996093797</v>
      </c>
      <c r="G12" s="60">
        <v>3740160.28975</v>
      </c>
      <c r="H12" s="57">
        <v>2866760.4799999902</v>
      </c>
      <c r="I12" s="217">
        <v>3907679.4448799998</v>
      </c>
      <c r="J12" s="128">
        <f t="shared" si="1"/>
        <v>4.4789298359508791</v>
      </c>
      <c r="K12" s="142">
        <f t="shared" si="0"/>
        <v>5.2124577724486132</v>
      </c>
    </row>
    <row r="13" spans="1:17" x14ac:dyDescent="0.3">
      <c r="A13" s="78">
        <v>6</v>
      </c>
      <c r="B13" s="79" t="s">
        <v>16</v>
      </c>
      <c r="C13" s="80"/>
      <c r="D13" s="83"/>
      <c r="E13" s="83">
        <v>6635522.7118200008</v>
      </c>
      <c r="F13" s="59"/>
      <c r="G13" s="174">
        <v>2623881.4936699998</v>
      </c>
      <c r="H13" s="180"/>
      <c r="I13" s="82">
        <v>3805785.5190000008</v>
      </c>
      <c r="J13" s="128">
        <f t="shared" si="1"/>
        <v>45.044108439397633</v>
      </c>
      <c r="K13" s="142">
        <f t="shared" si="0"/>
        <v>5.0765413562199493</v>
      </c>
    </row>
    <row r="14" spans="1:17" x14ac:dyDescent="0.3">
      <c r="A14" s="78">
        <v>7</v>
      </c>
      <c r="B14" s="70" t="s">
        <v>13</v>
      </c>
      <c r="C14" s="80"/>
      <c r="D14" s="83"/>
      <c r="E14" s="83">
        <v>7643342.8025200004</v>
      </c>
      <c r="F14" s="59"/>
      <c r="G14" s="174">
        <v>4049992.8885200005</v>
      </c>
      <c r="H14" s="180"/>
      <c r="I14" s="82">
        <v>3788702.56097</v>
      </c>
      <c r="J14" s="128">
        <f t="shared" si="1"/>
        <v>-6.4516243544685494</v>
      </c>
      <c r="K14" s="142">
        <f t="shared" si="0"/>
        <v>5.0537543803136833</v>
      </c>
    </row>
    <row r="15" spans="1:17" x14ac:dyDescent="0.3">
      <c r="A15" s="78">
        <v>8</v>
      </c>
      <c r="B15" s="86" t="s">
        <v>85</v>
      </c>
      <c r="C15" s="80"/>
      <c r="D15" s="83"/>
      <c r="E15" s="83">
        <v>2146820.0491800001</v>
      </c>
      <c r="F15" s="223"/>
      <c r="G15" s="87">
        <v>1747749.4161</v>
      </c>
      <c r="H15" s="180"/>
      <c r="I15" s="82">
        <v>3530322.9331400013</v>
      </c>
      <c r="J15" s="128">
        <f t="shared" si="1"/>
        <v>101.99251108993127</v>
      </c>
      <c r="K15" s="142">
        <f t="shared" si="0"/>
        <v>4.7091015196268939</v>
      </c>
    </row>
    <row r="16" spans="1:17" x14ac:dyDescent="0.3">
      <c r="A16" s="78">
        <v>9</v>
      </c>
      <c r="B16" s="84" t="s">
        <v>10</v>
      </c>
      <c r="C16" s="78"/>
      <c r="D16" s="83"/>
      <c r="E16" s="83">
        <v>20509121.652819999</v>
      </c>
      <c r="F16" s="61"/>
      <c r="G16" s="60">
        <v>13088243.768679999</v>
      </c>
      <c r="H16" s="180"/>
      <c r="I16" s="82">
        <v>2723655.93689</v>
      </c>
      <c r="J16" s="128">
        <f t="shared" si="1"/>
        <v>-79.190058001458723</v>
      </c>
      <c r="K16" s="142">
        <f t="shared" si="0"/>
        <v>3.63308755438461</v>
      </c>
    </row>
    <row r="17" spans="1:11" x14ac:dyDescent="0.3">
      <c r="A17" s="78">
        <v>10</v>
      </c>
      <c r="B17" s="70" t="s">
        <v>81</v>
      </c>
      <c r="C17" s="78"/>
      <c r="D17" s="83"/>
      <c r="E17" s="83">
        <v>5226990.3631299995</v>
      </c>
      <c r="F17" s="59"/>
      <c r="G17" s="174">
        <v>2640824.3019500002</v>
      </c>
      <c r="H17" s="180"/>
      <c r="I17" s="82">
        <v>2478702.3956800001</v>
      </c>
      <c r="J17" s="128">
        <f t="shared" si="1"/>
        <v>-6.1390644637088627</v>
      </c>
      <c r="K17" s="142">
        <f t="shared" si="0"/>
        <v>3.3063437649364236</v>
      </c>
    </row>
    <row r="18" spans="1:11" x14ac:dyDescent="0.3">
      <c r="A18" s="78">
        <v>11</v>
      </c>
      <c r="B18" s="79" t="s">
        <v>21</v>
      </c>
      <c r="C18" s="80" t="s">
        <v>18</v>
      </c>
      <c r="D18" s="83">
        <v>16594913.261032341</v>
      </c>
      <c r="E18" s="83">
        <v>3937266.32748</v>
      </c>
      <c r="F18" s="59">
        <v>11546164.50027089</v>
      </c>
      <c r="G18" s="175">
        <v>2516066.4641100001</v>
      </c>
      <c r="H18" s="180">
        <v>8516699.952356616</v>
      </c>
      <c r="I18" s="82">
        <v>2149157.5151200001</v>
      </c>
      <c r="J18" s="128">
        <f t="shared" si="1"/>
        <v>-14.582641365946003</v>
      </c>
      <c r="K18" s="142">
        <f t="shared" si="0"/>
        <v>2.8667634978558492</v>
      </c>
    </row>
    <row r="19" spans="1:11" x14ac:dyDescent="0.3">
      <c r="A19" s="78">
        <v>12</v>
      </c>
      <c r="B19" s="79" t="s">
        <v>22</v>
      </c>
      <c r="C19" s="80"/>
      <c r="D19" s="83"/>
      <c r="E19" s="60">
        <v>3194100.16078</v>
      </c>
      <c r="F19" s="59"/>
      <c r="G19" s="60">
        <v>1748811.9199099999</v>
      </c>
      <c r="H19" s="180"/>
      <c r="I19" s="217">
        <v>1692415.7731300001</v>
      </c>
      <c r="J19" s="128">
        <f t="shared" si="1"/>
        <v>-3.2248263028137529</v>
      </c>
      <c r="K19" s="142">
        <f t="shared" si="0"/>
        <v>2.2575152018737299</v>
      </c>
    </row>
    <row r="20" spans="1:11" x14ac:dyDescent="0.3">
      <c r="A20" s="78">
        <v>13</v>
      </c>
      <c r="B20" s="85" t="s">
        <v>80</v>
      </c>
      <c r="C20" s="80"/>
      <c r="D20" s="83"/>
      <c r="E20" s="60">
        <v>3409073.1790900002</v>
      </c>
      <c r="F20" s="57"/>
      <c r="G20" s="60">
        <v>1347176.97548</v>
      </c>
      <c r="H20" s="180"/>
      <c r="I20" s="217">
        <v>1412926.1414600001</v>
      </c>
      <c r="J20" s="128">
        <f t="shared" si="1"/>
        <v>4.8805143775986437</v>
      </c>
      <c r="K20" s="142">
        <f t="shared" si="0"/>
        <v>1.8847036845866896</v>
      </c>
    </row>
    <row r="21" spans="1:11" x14ac:dyDescent="0.3">
      <c r="A21" s="78">
        <v>14</v>
      </c>
      <c r="B21" s="86" t="s">
        <v>84</v>
      </c>
      <c r="C21" s="80"/>
      <c r="D21" s="83"/>
      <c r="E21" s="60">
        <v>2189851.4911400001</v>
      </c>
      <c r="F21" s="223"/>
      <c r="G21" s="60">
        <v>1118272.4180099999</v>
      </c>
      <c r="H21" s="180"/>
      <c r="I21" s="217">
        <v>1364116.5419999999</v>
      </c>
      <c r="J21" s="128">
        <f t="shared" si="1"/>
        <v>21.984278609633165</v>
      </c>
      <c r="K21" s="142">
        <f t="shared" si="0"/>
        <v>1.8195965078942076</v>
      </c>
    </row>
    <row r="22" spans="1:11" x14ac:dyDescent="0.3">
      <c r="A22" s="78">
        <v>15</v>
      </c>
      <c r="B22" s="79" t="s">
        <v>89</v>
      </c>
      <c r="C22" s="80"/>
      <c r="D22" s="83"/>
      <c r="E22" s="83">
        <v>2363864.57711</v>
      </c>
      <c r="F22" s="59"/>
      <c r="G22" s="174">
        <v>1207596.8368799998</v>
      </c>
      <c r="H22" s="180"/>
      <c r="I22" s="82">
        <v>1244572.3634400002</v>
      </c>
      <c r="J22" s="128">
        <f t="shared" si="1"/>
        <v>3.0619098552404154</v>
      </c>
      <c r="K22" s="142">
        <f t="shared" si="0"/>
        <v>1.6601364008215842</v>
      </c>
    </row>
    <row r="23" spans="1:11" x14ac:dyDescent="0.3">
      <c r="A23" s="78">
        <v>16</v>
      </c>
      <c r="B23" s="79" t="s">
        <v>26</v>
      </c>
      <c r="C23" s="80"/>
      <c r="D23" s="83"/>
      <c r="E23" s="83">
        <v>1887672.3032800001</v>
      </c>
      <c r="F23" s="58"/>
      <c r="G23" s="175">
        <v>766954.12687000004</v>
      </c>
      <c r="H23" s="181"/>
      <c r="I23" s="82">
        <v>1210782.3443200001</v>
      </c>
      <c r="J23" s="128">
        <f t="shared" si="1"/>
        <v>57.868939210392909</v>
      </c>
      <c r="K23" s="142">
        <f t="shared" si="0"/>
        <v>1.615063858337578</v>
      </c>
    </row>
    <row r="24" spans="1:11" x14ac:dyDescent="0.3">
      <c r="A24" s="78">
        <v>17</v>
      </c>
      <c r="B24" s="79" t="s">
        <v>24</v>
      </c>
      <c r="C24" s="80"/>
      <c r="D24" s="83"/>
      <c r="E24" s="83">
        <v>2296093.2985700001</v>
      </c>
      <c r="F24" s="59"/>
      <c r="G24" s="174">
        <v>997045.96487999998</v>
      </c>
      <c r="H24" s="180"/>
      <c r="I24" s="82">
        <v>991798.52760000003</v>
      </c>
      <c r="J24" s="128">
        <f t="shared" si="1"/>
        <v>-0.52629843205187399</v>
      </c>
      <c r="K24" s="142">
        <f t="shared" si="0"/>
        <v>1.3229611120393387</v>
      </c>
    </row>
    <row r="25" spans="1:11" x14ac:dyDescent="0.3">
      <c r="A25" s="78">
        <v>18</v>
      </c>
      <c r="B25" s="79" t="s">
        <v>31</v>
      </c>
      <c r="C25" s="80" t="s">
        <v>18</v>
      </c>
      <c r="D25" s="83">
        <v>23013681.640138645</v>
      </c>
      <c r="E25" s="83">
        <v>1222233.42711</v>
      </c>
      <c r="F25" s="59">
        <v>14921454.790138245</v>
      </c>
      <c r="G25" s="175">
        <v>546696.88024999993</v>
      </c>
      <c r="H25" s="180">
        <v>8976568.8798828125</v>
      </c>
      <c r="I25" s="82">
        <v>942690.38801</v>
      </c>
      <c r="J25" s="128">
        <f t="shared" si="1"/>
        <v>72.433833457932963</v>
      </c>
      <c r="K25" s="142">
        <f t="shared" si="0"/>
        <v>1.2574557123495624</v>
      </c>
    </row>
    <row r="26" spans="1:11" x14ac:dyDescent="0.3">
      <c r="A26" s="78">
        <v>19</v>
      </c>
      <c r="B26" s="86" t="s">
        <v>96</v>
      </c>
      <c r="C26" s="80"/>
      <c r="D26" s="83"/>
      <c r="E26" s="83">
        <v>358950.86710999999</v>
      </c>
      <c r="F26" s="223"/>
      <c r="G26" s="60">
        <v>37995.788950000002</v>
      </c>
      <c r="H26" s="180"/>
      <c r="I26" s="217">
        <v>891212.82441999705</v>
      </c>
      <c r="J26" s="128">
        <f t="shared" si="1"/>
        <v>2245.556834187008</v>
      </c>
      <c r="K26" s="142">
        <f t="shared" si="0"/>
        <v>1.1887897354632038</v>
      </c>
    </row>
    <row r="27" spans="1:11" x14ac:dyDescent="0.3">
      <c r="A27" s="78">
        <v>20</v>
      </c>
      <c r="B27" s="86" t="s">
        <v>95</v>
      </c>
      <c r="C27" s="80"/>
      <c r="D27" s="83"/>
      <c r="E27" s="83">
        <v>420354.52484999999</v>
      </c>
      <c r="F27" s="223"/>
      <c r="G27" s="60">
        <v>48290.703589999997</v>
      </c>
      <c r="H27" s="180"/>
      <c r="I27" s="217">
        <v>872097.45124000101</v>
      </c>
      <c r="J27" s="128">
        <f t="shared" si="1"/>
        <v>1705.9323770560973</v>
      </c>
      <c r="K27" s="142">
        <f t="shared" si="0"/>
        <v>1.1632917188242302</v>
      </c>
    </row>
    <row r="28" spans="1:11" x14ac:dyDescent="0.3">
      <c r="A28" s="78">
        <v>21</v>
      </c>
      <c r="B28" s="70" t="s">
        <v>36</v>
      </c>
      <c r="C28" s="78"/>
      <c r="D28" s="83"/>
      <c r="E28" s="83">
        <v>673615.77934000001</v>
      </c>
      <c r="F28" s="58"/>
      <c r="G28" s="175">
        <v>395915.97645000002</v>
      </c>
      <c r="H28" s="180"/>
      <c r="I28" s="82">
        <v>659588.09311999998</v>
      </c>
      <c r="J28" s="128">
        <f t="shared" si="1"/>
        <v>66.597998654721863</v>
      </c>
      <c r="K28" s="142">
        <f t="shared" si="0"/>
        <v>0.87982525974657633</v>
      </c>
    </row>
    <row r="29" spans="1:11" x14ac:dyDescent="0.3">
      <c r="A29" s="78">
        <v>22</v>
      </c>
      <c r="B29" s="79" t="s">
        <v>27</v>
      </c>
      <c r="C29" s="80"/>
      <c r="D29" s="83"/>
      <c r="E29" s="83">
        <v>1078962.6788900001</v>
      </c>
      <c r="F29" s="58"/>
      <c r="G29" s="175">
        <v>635793.76376</v>
      </c>
      <c r="H29" s="180"/>
      <c r="I29" s="82">
        <v>641464.36430999893</v>
      </c>
      <c r="J29" s="128">
        <f t="shared" si="1"/>
        <v>0.89189307495935566</v>
      </c>
      <c r="K29" s="142">
        <f t="shared" si="0"/>
        <v>0.85564999858864843</v>
      </c>
    </row>
    <row r="30" spans="1:11" x14ac:dyDescent="0.3">
      <c r="A30" s="78">
        <v>23</v>
      </c>
      <c r="B30" s="86" t="s">
        <v>86</v>
      </c>
      <c r="C30" s="80"/>
      <c r="D30" s="83"/>
      <c r="E30" s="60">
        <v>1008800.42</v>
      </c>
      <c r="F30" s="59"/>
      <c r="G30" s="60">
        <v>291853.3</v>
      </c>
      <c r="H30" s="180"/>
      <c r="I30" s="217">
        <v>596484.83359000005</v>
      </c>
      <c r="J30" s="128">
        <f t="shared" si="1"/>
        <v>104.37830704329883</v>
      </c>
      <c r="K30" s="142">
        <f t="shared" si="0"/>
        <v>0.7956517546667371</v>
      </c>
    </row>
    <row r="31" spans="1:11" x14ac:dyDescent="0.3">
      <c r="A31" s="78">
        <v>24</v>
      </c>
      <c r="B31" s="79" t="s">
        <v>25</v>
      </c>
      <c r="C31" s="80"/>
      <c r="D31" s="83"/>
      <c r="E31" s="83">
        <v>1136557.6583699998</v>
      </c>
      <c r="F31" s="59"/>
      <c r="G31" s="175">
        <v>625183.25924000028</v>
      </c>
      <c r="H31" s="180"/>
      <c r="I31" s="82">
        <v>542432.09797000012</v>
      </c>
      <c r="J31" s="128">
        <f t="shared" si="1"/>
        <v>-13.23630472296972</v>
      </c>
      <c r="K31" s="142">
        <f t="shared" si="0"/>
        <v>0.72355075306750516</v>
      </c>
    </row>
    <row r="32" spans="1:11" x14ac:dyDescent="0.3">
      <c r="A32" s="78">
        <v>25</v>
      </c>
      <c r="B32" s="79" t="s">
        <v>23</v>
      </c>
      <c r="C32" s="80" t="s">
        <v>18</v>
      </c>
      <c r="D32" s="60">
        <v>9815797</v>
      </c>
      <c r="E32" s="60">
        <v>1652330.24813</v>
      </c>
      <c r="F32" s="57">
        <v>3878001</v>
      </c>
      <c r="G32" s="60">
        <v>705801.35199999996</v>
      </c>
      <c r="H32" s="57">
        <v>3775379.6399999899</v>
      </c>
      <c r="I32" s="217">
        <v>503449.17919</v>
      </c>
      <c r="J32" s="128">
        <f t="shared" si="1"/>
        <v>-28.669847718002089</v>
      </c>
      <c r="K32" s="142">
        <f t="shared" si="0"/>
        <v>0.67155139619759074</v>
      </c>
    </row>
    <row r="33" spans="1:11" x14ac:dyDescent="0.3">
      <c r="A33" s="78">
        <v>26</v>
      </c>
      <c r="B33" s="84" t="s">
        <v>9</v>
      </c>
      <c r="C33" s="80"/>
      <c r="D33" s="83"/>
      <c r="E33" s="60">
        <v>8475992.3474300001</v>
      </c>
      <c r="F33" s="58"/>
      <c r="G33" s="60">
        <v>8009862.93071</v>
      </c>
      <c r="H33" s="180"/>
      <c r="I33" s="217">
        <v>415193.31637000002</v>
      </c>
      <c r="J33" s="128">
        <f t="shared" si="1"/>
        <v>-94.816474139923926</v>
      </c>
      <c r="K33" s="142">
        <f t="shared" si="0"/>
        <v>0.55382680680656038</v>
      </c>
    </row>
    <row r="34" spans="1:11" x14ac:dyDescent="0.3">
      <c r="A34" s="78">
        <v>27</v>
      </c>
      <c r="B34" s="79" t="s">
        <v>28</v>
      </c>
      <c r="C34" s="80"/>
      <c r="D34" s="83"/>
      <c r="E34" s="60">
        <v>548482.79494000005</v>
      </c>
      <c r="F34" s="59"/>
      <c r="G34" s="60">
        <v>336542.82942000002</v>
      </c>
      <c r="H34" s="180"/>
      <c r="I34" s="217">
        <v>355976.51691000001</v>
      </c>
      <c r="J34" s="128">
        <f t="shared" si="1"/>
        <v>5.7745064791581342</v>
      </c>
      <c r="K34" s="142">
        <f t="shared" si="0"/>
        <v>0.47483745495242263</v>
      </c>
    </row>
    <row r="35" spans="1:11" x14ac:dyDescent="0.3">
      <c r="A35" s="78">
        <v>28</v>
      </c>
      <c r="B35" s="79" t="s">
        <v>33</v>
      </c>
      <c r="C35" s="80" t="s">
        <v>18</v>
      </c>
      <c r="D35" s="83">
        <v>3383446</v>
      </c>
      <c r="E35" s="83">
        <v>498122.57451000001</v>
      </c>
      <c r="F35" s="57">
        <v>1160394</v>
      </c>
      <c r="G35" s="60">
        <v>170941.04162</v>
      </c>
      <c r="H35" s="180">
        <v>2103382.7199707031</v>
      </c>
      <c r="I35" s="82">
        <v>302681.69290000002</v>
      </c>
      <c r="J35" s="128">
        <f t="shared" si="1"/>
        <v>77.067888455282713</v>
      </c>
      <c r="K35" s="142">
        <f t="shared" si="0"/>
        <v>0.40374743245679889</v>
      </c>
    </row>
    <row r="36" spans="1:11" x14ac:dyDescent="0.3">
      <c r="A36" s="78">
        <v>29</v>
      </c>
      <c r="B36" s="79" t="s">
        <v>30</v>
      </c>
      <c r="C36" s="80"/>
      <c r="D36" s="83"/>
      <c r="E36" s="83">
        <v>771406.41490000009</v>
      </c>
      <c r="F36" s="59"/>
      <c r="G36" s="175">
        <v>335302.18993999995</v>
      </c>
      <c r="H36" s="180"/>
      <c r="I36" s="218">
        <v>270510.48191999993</v>
      </c>
      <c r="J36" s="128">
        <f t="shared" si="1"/>
        <v>-19.323377527475742</v>
      </c>
      <c r="K36" s="142">
        <f t="shared" si="0"/>
        <v>0.36083421987445641</v>
      </c>
    </row>
    <row r="37" spans="1:11" x14ac:dyDescent="0.3">
      <c r="A37" s="78">
        <v>30</v>
      </c>
      <c r="B37" s="79" t="s">
        <v>29</v>
      </c>
      <c r="C37" s="80" t="s">
        <v>18</v>
      </c>
      <c r="D37" s="83">
        <v>44725.047472752623</v>
      </c>
      <c r="E37" s="83">
        <v>739232.76327</v>
      </c>
      <c r="F37" s="59">
        <v>25739.569980621371</v>
      </c>
      <c r="G37" s="174">
        <v>366076.64811000001</v>
      </c>
      <c r="H37" s="180">
        <v>16738.11998472362</v>
      </c>
      <c r="I37" s="82">
        <v>249483.31787</v>
      </c>
      <c r="J37" s="128">
        <f t="shared" si="1"/>
        <v>-31.849431216646636</v>
      </c>
      <c r="K37" s="142">
        <f t="shared" si="0"/>
        <v>0.33278606335829669</v>
      </c>
    </row>
    <row r="38" spans="1:11" x14ac:dyDescent="0.3">
      <c r="A38" s="78">
        <v>31</v>
      </c>
      <c r="B38" s="86" t="s">
        <v>87</v>
      </c>
      <c r="C38" s="80"/>
      <c r="D38" s="83"/>
      <c r="E38" s="83">
        <v>43865.523999999998</v>
      </c>
      <c r="F38" s="223"/>
      <c r="G38" s="60">
        <v>492261.78655999998</v>
      </c>
      <c r="H38" s="180"/>
      <c r="I38" s="217">
        <v>208652.13865000001</v>
      </c>
      <c r="J38" s="128">
        <f t="shared" si="1"/>
        <v>-57.613581970663866</v>
      </c>
      <c r="K38" s="142">
        <f t="shared" si="0"/>
        <v>0.27832130991942633</v>
      </c>
    </row>
    <row r="39" spans="1:11" x14ac:dyDescent="0.3">
      <c r="A39" s="78">
        <v>32</v>
      </c>
      <c r="B39" s="70" t="s">
        <v>32</v>
      </c>
      <c r="C39" s="80"/>
      <c r="D39" s="83"/>
      <c r="E39" s="60">
        <v>397478.62958000001</v>
      </c>
      <c r="F39" s="59"/>
      <c r="G39" s="60">
        <v>161429.24330999999</v>
      </c>
      <c r="H39" s="180"/>
      <c r="I39" s="217">
        <v>178406.59593000001</v>
      </c>
      <c r="J39" s="128">
        <f t="shared" si="1"/>
        <v>10.516900328522041</v>
      </c>
      <c r="K39" s="142">
        <f t="shared" si="0"/>
        <v>0.23797674827956233</v>
      </c>
    </row>
    <row r="40" spans="1:11" x14ac:dyDescent="0.3">
      <c r="A40" s="78">
        <v>33</v>
      </c>
      <c r="B40" s="79" t="s">
        <v>35</v>
      </c>
      <c r="C40" s="80" t="s">
        <v>18</v>
      </c>
      <c r="D40" s="83">
        <v>3349959.2519226102</v>
      </c>
      <c r="E40" s="83">
        <v>457706.66431000002</v>
      </c>
      <c r="F40" s="59">
        <v>1661560.549804688</v>
      </c>
      <c r="G40" s="175">
        <v>201807.90698</v>
      </c>
      <c r="H40" s="180">
        <v>1003437.900878906</v>
      </c>
      <c r="I40" s="125">
        <v>162581.33166999999</v>
      </c>
      <c r="J40" s="128">
        <f t="shared" si="1"/>
        <v>-19.437580963508793</v>
      </c>
      <c r="K40" s="142">
        <f t="shared" si="0"/>
        <v>0.21686741143230118</v>
      </c>
    </row>
    <row r="41" spans="1:11" x14ac:dyDescent="0.3">
      <c r="A41" s="78">
        <v>34</v>
      </c>
      <c r="B41" s="86" t="s">
        <v>19</v>
      </c>
      <c r="C41" s="78"/>
      <c r="D41" s="83"/>
      <c r="E41" s="60">
        <v>441836.81795</v>
      </c>
      <c r="F41" s="59"/>
      <c r="G41" s="60">
        <v>227857.12035000001</v>
      </c>
      <c r="H41" s="180"/>
      <c r="I41" s="217">
        <v>148726.29397</v>
      </c>
      <c r="J41" s="128">
        <f t="shared" si="1"/>
        <v>-34.728265791497364</v>
      </c>
      <c r="K41" s="142">
        <f>I40/I$46*100</f>
        <v>0.21686741143230118</v>
      </c>
    </row>
    <row r="42" spans="1:11" x14ac:dyDescent="0.3">
      <c r="A42" s="78">
        <v>35</v>
      </c>
      <c r="B42" s="86" t="s">
        <v>88</v>
      </c>
      <c r="C42" s="80"/>
      <c r="D42" s="83"/>
      <c r="E42" s="60">
        <v>427565.30391999998</v>
      </c>
      <c r="F42" s="223"/>
      <c r="G42" s="60">
        <v>131255.79485000001</v>
      </c>
      <c r="H42" s="180"/>
      <c r="I42" s="217">
        <v>121444.22747</v>
      </c>
      <c r="J42" s="128">
        <f t="shared" si="1"/>
        <v>-7.4751498714496591</v>
      </c>
      <c r="K42" s="142">
        <f>I42/I$46*100</f>
        <v>0.16199458433685782</v>
      </c>
    </row>
    <row r="43" spans="1:11" x14ac:dyDescent="0.3">
      <c r="A43" s="78">
        <v>36</v>
      </c>
      <c r="B43" s="79" t="s">
        <v>37</v>
      </c>
      <c r="C43" s="80"/>
      <c r="D43" s="83"/>
      <c r="E43" s="60">
        <v>215244.29784000001</v>
      </c>
      <c r="F43" s="59"/>
      <c r="G43" s="60">
        <v>92971.560140000001</v>
      </c>
      <c r="H43" s="180"/>
      <c r="I43" s="217">
        <v>87628.497629999998</v>
      </c>
      <c r="J43" s="128">
        <f t="shared" si="1"/>
        <v>-5.7469859621095054</v>
      </c>
      <c r="K43" s="142">
        <f>I43/I$46*100</f>
        <v>0.11688774629606674</v>
      </c>
    </row>
    <row r="44" spans="1:11" x14ac:dyDescent="0.3">
      <c r="A44" s="78">
        <v>37</v>
      </c>
      <c r="B44" s="86" t="s">
        <v>34</v>
      </c>
      <c r="C44" s="80"/>
      <c r="D44" s="83"/>
      <c r="E44" s="60">
        <v>188730.52700999999</v>
      </c>
      <c r="F44" s="59"/>
      <c r="G44" s="60">
        <v>105150.26663</v>
      </c>
      <c r="H44" s="180"/>
      <c r="I44" s="217">
        <v>23057.932499999999</v>
      </c>
      <c r="J44" s="128">
        <f t="shared" si="1"/>
        <v>-78.071446474657407</v>
      </c>
      <c r="K44" s="142">
        <f>I44/I$46*100</f>
        <v>3.0757000713990582E-2</v>
      </c>
    </row>
    <row r="45" spans="1:11" x14ac:dyDescent="0.3">
      <c r="A45" s="78">
        <v>38</v>
      </c>
      <c r="B45" s="88" t="s">
        <v>38</v>
      </c>
      <c r="C45" s="89"/>
      <c r="E45" s="87">
        <f>E46-SUM(E8:E44)</f>
        <v>23918077.617210016</v>
      </c>
      <c r="F45" s="162"/>
      <c r="G45" s="176">
        <f>G46-SUM(G8:G44)</f>
        <v>8762196.9334000051</v>
      </c>
      <c r="H45" s="182"/>
      <c r="I45" s="167">
        <f>I46-SUM(I8:I44)</f>
        <v>11756051.465670601</v>
      </c>
      <c r="J45" s="128">
        <f t="shared" si="1"/>
        <v>34.167852594804515</v>
      </c>
      <c r="K45" s="143">
        <f>I45/I$46*100</f>
        <v>15.681409567980159</v>
      </c>
    </row>
    <row r="46" spans="1:11" s="30" customFormat="1" x14ac:dyDescent="0.3">
      <c r="A46" s="90"/>
      <c r="B46" s="91" t="s">
        <v>39</v>
      </c>
      <c r="C46" s="90"/>
      <c r="D46" s="117"/>
      <c r="E46" s="129">
        <v>157140695.38870999</v>
      </c>
      <c r="F46" s="163"/>
      <c r="G46" s="164">
        <v>80807420.833090007</v>
      </c>
      <c r="H46" s="178"/>
      <c r="I46" s="219">
        <v>74968078.696670607</v>
      </c>
      <c r="J46" s="147">
        <f t="shared" si="1"/>
        <v>-7.2262449119378829</v>
      </c>
      <c r="K46" s="140">
        <f>I46/I$46*100</f>
        <v>100</v>
      </c>
    </row>
    <row r="47" spans="1:11" x14ac:dyDescent="0.3">
      <c r="E47" s="221"/>
    </row>
    <row r="48" spans="1:11" x14ac:dyDescent="0.3">
      <c r="F48" s="86"/>
      <c r="G48" s="83"/>
    </row>
    <row r="49" spans="6:8" x14ac:dyDescent="0.3">
      <c r="F49" s="224"/>
      <c r="H49" s="87"/>
    </row>
    <row r="52" spans="6:8" x14ac:dyDescent="0.3">
      <c r="F52" s="221"/>
      <c r="G52" s="220" t="s">
        <v>40</v>
      </c>
    </row>
  </sheetData>
  <sortState ref="B8:I45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34:G34 F39:G39 F45 F20 F17:F18 F12:G17 F22:F24 F26:F40">
    <cfRule type="cellIs" dxfId="57" priority="329" operator="greaterThanOrEqual">
      <formula>0</formula>
    </cfRule>
  </conditionalFormatting>
  <conditionalFormatting sqref="F22">
    <cfRule type="expression" dxfId="56" priority="295">
      <formula>$A23="Total"</formula>
    </cfRule>
  </conditionalFormatting>
  <conditionalFormatting sqref="F16:G16">
    <cfRule type="expression" dxfId="55" priority="278">
      <formula>$A19="Total"</formula>
    </cfRule>
  </conditionalFormatting>
  <conditionalFormatting sqref="F28">
    <cfRule type="expression" dxfId="54" priority="246">
      <formula>$A31="Total"</formula>
    </cfRule>
  </conditionalFormatting>
  <conditionalFormatting sqref="F12:G12">
    <cfRule type="expression" dxfId="53" priority="355">
      <formula>$A20="Total"</formula>
    </cfRule>
  </conditionalFormatting>
  <conditionalFormatting sqref="F13:G13">
    <cfRule type="expression" dxfId="52" priority="232">
      <formula>$A18="Total"</formula>
    </cfRule>
  </conditionalFormatting>
  <conditionalFormatting sqref="F34:G34">
    <cfRule type="expression" dxfId="51" priority="229">
      <formula>$A31="Total"</formula>
    </cfRule>
  </conditionalFormatting>
  <conditionalFormatting sqref="F17">
    <cfRule type="expression" dxfId="50" priority="217">
      <formula>$A10="Total"</formula>
    </cfRule>
  </conditionalFormatting>
  <conditionalFormatting sqref="F18">
    <cfRule type="expression" dxfId="49" priority="216">
      <formula>$A16="Total"</formula>
    </cfRule>
  </conditionalFormatting>
  <conditionalFormatting sqref="F45">
    <cfRule type="expression" dxfId="48" priority="215">
      <formula>$A39="Total"</formula>
    </cfRule>
  </conditionalFormatting>
  <conditionalFormatting sqref="F34:G34">
    <cfRule type="expression" dxfId="47" priority="214">
      <formula>$A31="Total"</formula>
    </cfRule>
  </conditionalFormatting>
  <conditionalFormatting sqref="F31">
    <cfRule type="expression" dxfId="46" priority="213">
      <formula>$A24="Total"</formula>
    </cfRule>
  </conditionalFormatting>
  <conditionalFormatting sqref="F31">
    <cfRule type="expression" dxfId="45" priority="212">
      <formula>$A24="Total"</formula>
    </cfRule>
  </conditionalFormatting>
  <conditionalFormatting sqref="F17">
    <cfRule type="expression" dxfId="44" priority="211">
      <formula>$A10="Total"</formula>
    </cfRule>
  </conditionalFormatting>
  <conditionalFormatting sqref="G34">
    <cfRule type="expression" dxfId="43" priority="210">
      <formula>$A31="Total"</formula>
    </cfRule>
  </conditionalFormatting>
  <conditionalFormatting sqref="F12:G12">
    <cfRule type="expression" dxfId="42" priority="209">
      <formula>$A20="Total"</formula>
    </cfRule>
  </conditionalFormatting>
  <conditionalFormatting sqref="F35">
    <cfRule type="expression" dxfId="41" priority="208">
      <formula>$A33="Total"</formula>
    </cfRule>
  </conditionalFormatting>
  <conditionalFormatting sqref="F20">
    <cfRule type="expression" dxfId="40" priority="207">
      <formula>$A21="Total"</formula>
    </cfRule>
  </conditionalFormatting>
  <conditionalFormatting sqref="F24">
    <cfRule type="expression" dxfId="39" priority="206">
      <formula>$A22="Total"</formula>
    </cfRule>
  </conditionalFormatting>
  <conditionalFormatting sqref="F33">
    <cfRule type="expression" dxfId="38" priority="204">
      <formula>$A27="Total"</formula>
    </cfRule>
  </conditionalFormatting>
  <conditionalFormatting sqref="F36">
    <cfRule type="expression" dxfId="37" priority="370">
      <formula>$A38="Total"</formula>
    </cfRule>
  </conditionalFormatting>
  <conditionalFormatting sqref="F37">
    <cfRule type="expression" dxfId="36" priority="397">
      <formula>$A32="Total"</formula>
    </cfRule>
  </conditionalFormatting>
  <conditionalFormatting sqref="F17:G17">
    <cfRule type="expression" dxfId="35" priority="104">
      <formula>$A18="Total"</formula>
    </cfRule>
  </conditionalFormatting>
  <conditionalFormatting sqref="F15:G15">
    <cfRule type="expression" dxfId="34" priority="103">
      <formula>$A19="Total"</formula>
    </cfRule>
  </conditionalFormatting>
  <conditionalFormatting sqref="F36">
    <cfRule type="expression" dxfId="33" priority="102">
      <formula>$A33="Total"</formula>
    </cfRule>
  </conditionalFormatting>
  <conditionalFormatting sqref="F30">
    <cfRule type="expression" dxfId="32" priority="101">
      <formula>$A24="Total"</formula>
    </cfRule>
  </conditionalFormatting>
  <conditionalFormatting sqref="F34">
    <cfRule type="expression" dxfId="31" priority="100">
      <formula>$A32="Total"</formula>
    </cfRule>
  </conditionalFormatting>
  <conditionalFormatting sqref="F27">
    <cfRule type="expression" dxfId="30" priority="98">
      <formula>$A22="Total"</formula>
    </cfRule>
  </conditionalFormatting>
  <conditionalFormatting sqref="F16">
    <cfRule type="expression" dxfId="29" priority="97">
      <formula>$A10="Total"</formula>
    </cfRule>
  </conditionalFormatting>
  <conditionalFormatting sqref="F18">
    <cfRule type="expression" dxfId="28" priority="96">
      <formula>$A16="Total"</formula>
    </cfRule>
  </conditionalFormatting>
  <conditionalFormatting sqref="F45">
    <cfRule type="expression" dxfId="27" priority="95">
      <formula>$A39="Total"</formula>
    </cfRule>
  </conditionalFormatting>
  <conditionalFormatting sqref="F26">
    <cfRule type="expression" dxfId="26" priority="94">
      <formula>$A22="Total"</formula>
    </cfRule>
  </conditionalFormatting>
  <conditionalFormatting sqref="F30">
    <cfRule type="expression" dxfId="25" priority="93">
      <formula>$A24="Total"</formula>
    </cfRule>
  </conditionalFormatting>
  <conditionalFormatting sqref="F30">
    <cfRule type="expression" dxfId="24" priority="92">
      <formula>$A24="Total"</formula>
    </cfRule>
  </conditionalFormatting>
  <conditionalFormatting sqref="F16">
    <cfRule type="expression" dxfId="23" priority="91">
      <formula>$A10="Total"</formula>
    </cfRule>
  </conditionalFormatting>
  <conditionalFormatting sqref="F39:G39">
    <cfRule type="expression" dxfId="22" priority="90">
      <formula>$A31="Total"</formula>
    </cfRule>
  </conditionalFormatting>
  <conditionalFormatting sqref="F38 F23">
    <cfRule type="expression" dxfId="21" priority="89">
      <formula>$A23="Total"</formula>
    </cfRule>
  </conditionalFormatting>
  <conditionalFormatting sqref="F15:G15">
    <cfRule type="expression" dxfId="20" priority="88">
      <formula>$A19="Total"</formula>
    </cfRule>
  </conditionalFormatting>
  <conditionalFormatting sqref="F20">
    <cfRule type="expression" dxfId="19" priority="87">
      <formula>$A21="Total"</formula>
    </cfRule>
  </conditionalFormatting>
  <conditionalFormatting sqref="F32">
    <cfRule type="expression" dxfId="18" priority="86">
      <formula>$A29="Total"</formula>
    </cfRule>
  </conditionalFormatting>
  <conditionalFormatting sqref="F33">
    <cfRule type="expression" dxfId="17" priority="85">
      <formula>$A27="Total"</formula>
    </cfRule>
  </conditionalFormatting>
  <conditionalFormatting sqref="F17:G17">
    <cfRule type="expression" dxfId="16" priority="16">
      <formula>$A18="Total"</formula>
    </cfRule>
  </conditionalFormatting>
  <conditionalFormatting sqref="F14:G14">
    <cfRule type="expression" dxfId="15" priority="15">
      <formula>$A19="Total"</formula>
    </cfRule>
  </conditionalFormatting>
  <conditionalFormatting sqref="F29">
    <cfRule type="expression" dxfId="14" priority="14">
      <formula>$A22="Total"</formula>
    </cfRule>
  </conditionalFormatting>
  <conditionalFormatting sqref="F40">
    <cfRule type="expression" dxfId="13" priority="13">
      <formula>$A38="Total"</formula>
    </cfRule>
  </conditionalFormatting>
  <conditionalFormatting sqref="F27 F38">
    <cfRule type="expression" dxfId="12" priority="11">
      <formula>$A22="Total"</formula>
    </cfRule>
  </conditionalFormatting>
  <conditionalFormatting sqref="F16">
    <cfRule type="expression" dxfId="11" priority="10">
      <formula>$A10="Total"</formula>
    </cfRule>
  </conditionalFormatting>
  <conditionalFormatting sqref="F18">
    <cfRule type="expression" dxfId="10" priority="9">
      <formula>$A16="Total"</formula>
    </cfRule>
  </conditionalFormatting>
  <conditionalFormatting sqref="F45">
    <cfRule type="expression" dxfId="9" priority="8">
      <formula>$A39="Total"</formula>
    </cfRule>
  </conditionalFormatting>
  <conditionalFormatting sqref="F39">
    <cfRule type="expression" dxfId="8" priority="7">
      <formula>$A31="Total"</formula>
    </cfRule>
  </conditionalFormatting>
  <conditionalFormatting sqref="F31">
    <cfRule type="expression" dxfId="7" priority="6">
      <formula>$A24="Total"</formula>
    </cfRule>
  </conditionalFormatting>
  <conditionalFormatting sqref="F31">
    <cfRule type="expression" dxfId="6" priority="5">
      <formula>$A24="Total"</formula>
    </cfRule>
  </conditionalFormatting>
  <conditionalFormatting sqref="F16">
    <cfRule type="expression" dxfId="5" priority="4">
      <formula>$A10="Total"</formula>
    </cfRule>
  </conditionalFormatting>
  <conditionalFormatting sqref="F12:G12">
    <cfRule type="expression" dxfId="4" priority="3">
      <formula>$A20="Total"</formula>
    </cfRule>
  </conditionalFormatting>
  <conditionalFormatting sqref="F14:G14">
    <cfRule type="expression" dxfId="3" priority="2">
      <formula>$A19="Total"</formula>
    </cfRule>
  </conditionalFormatting>
  <conditionalFormatting sqref="F36">
    <cfRule type="expression" dxfId="2" priority="1">
      <formula>$A32="Total"</formula>
    </cfRule>
  </conditionalFormatting>
  <conditionalFormatting sqref="F26">
    <cfRule type="expression" dxfId="1" priority="404">
      <formula>#REF!="Total"</formula>
    </cfRule>
  </conditionalFormatting>
  <conditionalFormatting sqref="F28">
    <cfRule type="expression" dxfId="0" priority="405">
      <formula>#REF!="Total"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9" workbookViewId="0">
      <selection activeCell="E33" sqref="E33"/>
    </sheetView>
  </sheetViews>
  <sheetFormatPr defaultColWidth="9.109375" defaultRowHeight="18" x14ac:dyDescent="0.3"/>
  <cols>
    <col min="1" max="1" width="3.88671875" style="4" bestFit="1" customWidth="1"/>
    <col min="2" max="2" width="41.6640625" style="124" bestFit="1" customWidth="1"/>
    <col min="3" max="3" width="13.5546875" style="5" bestFit="1" customWidth="1"/>
    <col min="4" max="5" width="17.44140625" style="2" bestFit="1" customWidth="1"/>
    <col min="6" max="6" width="10.33203125" style="1" bestFit="1" customWidth="1"/>
    <col min="7" max="7" width="11" style="1" bestFit="1" customWidth="1"/>
    <col min="8" max="16384" width="9.109375" style="1"/>
  </cols>
  <sheetData>
    <row r="1" spans="1:7" ht="14.4" x14ac:dyDescent="0.3">
      <c r="A1" s="234" t="s">
        <v>98</v>
      </c>
      <c r="B1" s="234"/>
      <c r="C1" s="234"/>
      <c r="D1" s="234"/>
      <c r="E1" s="234"/>
      <c r="F1" s="234"/>
      <c r="G1" s="234"/>
    </row>
    <row r="2" spans="1:7" ht="15" customHeight="1" x14ac:dyDescent="0.3">
      <c r="A2" s="235" t="s">
        <v>133</v>
      </c>
      <c r="B2" s="235"/>
      <c r="C2" s="235"/>
      <c r="D2" s="235"/>
      <c r="E2" s="235"/>
      <c r="F2" s="235"/>
      <c r="G2" s="235"/>
    </row>
    <row r="3" spans="1:7" ht="15" customHeight="1" x14ac:dyDescent="0.3">
      <c r="A3" s="56"/>
      <c r="B3" s="122"/>
      <c r="C3" s="56" t="s">
        <v>99</v>
      </c>
      <c r="D3" s="56"/>
      <c r="E3" s="56"/>
      <c r="F3" s="56"/>
      <c r="G3" s="56"/>
    </row>
    <row r="4" spans="1:7" x14ac:dyDescent="0.3">
      <c r="A4" s="3"/>
      <c r="B4" s="123"/>
      <c r="E4" s="28" t="s">
        <v>0</v>
      </c>
    </row>
    <row r="5" spans="1:7" ht="41.4" x14ac:dyDescent="0.3">
      <c r="A5" s="92" t="s">
        <v>3</v>
      </c>
      <c r="B5" s="93" t="s">
        <v>4</v>
      </c>
      <c r="C5" s="94" t="s">
        <v>82</v>
      </c>
      <c r="D5" s="94" t="s">
        <v>82</v>
      </c>
      <c r="E5" s="94" t="s">
        <v>90</v>
      </c>
      <c r="F5" s="95" t="s">
        <v>92</v>
      </c>
      <c r="G5" s="96" t="s">
        <v>129</v>
      </c>
    </row>
    <row r="6" spans="1:7" ht="14.4" x14ac:dyDescent="0.3">
      <c r="A6" s="51"/>
      <c r="B6" s="97"/>
      <c r="C6" s="98" t="s">
        <v>71</v>
      </c>
      <c r="D6" s="99" t="s">
        <v>128</v>
      </c>
      <c r="E6" s="186" t="s">
        <v>128</v>
      </c>
      <c r="F6" s="100"/>
      <c r="G6" s="101" t="s">
        <v>90</v>
      </c>
    </row>
    <row r="7" spans="1:7" ht="14.4" x14ac:dyDescent="0.3">
      <c r="A7" s="102">
        <v>1</v>
      </c>
      <c r="B7" s="103" t="s">
        <v>41</v>
      </c>
      <c r="C7" s="104">
        <v>309701875.94150275</v>
      </c>
      <c r="D7" s="148">
        <v>147973671.08857468</v>
      </c>
      <c r="E7" s="105">
        <v>141344000.81287122</v>
      </c>
      <c r="F7" s="184">
        <f>E7/D7*100-100</f>
        <v>-4.480303980385159</v>
      </c>
      <c r="G7" s="106">
        <f>E7/E$34*100</f>
        <v>18.400175976351125</v>
      </c>
    </row>
    <row r="8" spans="1:7" ht="14.4" x14ac:dyDescent="0.3">
      <c r="A8" s="107">
        <v>2</v>
      </c>
      <c r="B8" s="108" t="s">
        <v>42</v>
      </c>
      <c r="C8" s="109">
        <v>167293495.77317399</v>
      </c>
      <c r="D8" s="58">
        <v>78123661.023947403</v>
      </c>
      <c r="E8" s="110">
        <v>76480333.948414296</v>
      </c>
      <c r="F8" s="185">
        <f t="shared" ref="F8:F34" si="0">E8/D8*100-100</f>
        <v>-2.1034947082541038</v>
      </c>
      <c r="G8" s="111">
        <f t="shared" ref="G8:G34" si="1">E8/E$34*100</f>
        <v>9.9562174219478834</v>
      </c>
    </row>
    <row r="9" spans="1:7" ht="14.4" x14ac:dyDescent="0.3">
      <c r="A9" s="107">
        <v>3</v>
      </c>
      <c r="B9" s="108" t="s">
        <v>43</v>
      </c>
      <c r="C9" s="112">
        <v>100977196.97813401</v>
      </c>
      <c r="D9" s="57">
        <v>48793866.2348378</v>
      </c>
      <c r="E9" s="112">
        <v>48073577.619157501</v>
      </c>
      <c r="F9" s="185">
        <f t="shared" si="0"/>
        <v>-1.4761868063777825</v>
      </c>
      <c r="G9" s="111">
        <f t="shared" si="1"/>
        <v>6.258223079282768</v>
      </c>
    </row>
    <row r="10" spans="1:7" ht="14.4" x14ac:dyDescent="0.3">
      <c r="A10" s="107">
        <v>4</v>
      </c>
      <c r="B10" s="108" t="s">
        <v>44</v>
      </c>
      <c r="C10" s="112">
        <v>51968515.173382998</v>
      </c>
      <c r="D10" s="57">
        <v>26472288.549889099</v>
      </c>
      <c r="E10" s="112">
        <v>36316191.918358199</v>
      </c>
      <c r="F10" s="185">
        <f t="shared" si="0"/>
        <v>37.185690802355424</v>
      </c>
      <c r="G10" s="111">
        <f t="shared" si="1"/>
        <v>4.7276454483088388</v>
      </c>
    </row>
    <row r="11" spans="1:7" ht="14.4" x14ac:dyDescent="0.3">
      <c r="A11" s="107">
        <v>5</v>
      </c>
      <c r="B11" s="108" t="s">
        <v>46</v>
      </c>
      <c r="C11" s="109">
        <v>65167320.601329669</v>
      </c>
      <c r="D11" s="58">
        <v>31338103.805672169</v>
      </c>
      <c r="E11" s="110">
        <v>32651083.075860698</v>
      </c>
      <c r="F11" s="185">
        <f t="shared" si="0"/>
        <v>4.189721491543736</v>
      </c>
      <c r="G11" s="111">
        <f t="shared" si="1"/>
        <v>4.2505212174494176</v>
      </c>
    </row>
    <row r="12" spans="1:7" ht="14.4" x14ac:dyDescent="0.3">
      <c r="A12" s="107">
        <v>6</v>
      </c>
      <c r="B12" s="108" t="s">
        <v>45</v>
      </c>
      <c r="C12" s="112">
        <v>56625347.193611801</v>
      </c>
      <c r="D12" s="57">
        <v>27918223.9591906</v>
      </c>
      <c r="E12" s="112">
        <v>22229492.1371805</v>
      </c>
      <c r="F12" s="185">
        <f t="shared" si="0"/>
        <v>-20.376410155336501</v>
      </c>
      <c r="G12" s="111">
        <f t="shared" si="1"/>
        <v>2.8938374804499496</v>
      </c>
    </row>
    <row r="13" spans="1:7" ht="14.4" x14ac:dyDescent="0.3">
      <c r="A13" s="107">
        <v>7</v>
      </c>
      <c r="B13" s="108" t="s">
        <v>47</v>
      </c>
      <c r="C13" s="112">
        <v>44644558.386260897</v>
      </c>
      <c r="D13" s="57">
        <v>22168657.7225249</v>
      </c>
      <c r="E13" s="112">
        <v>19959548.090461198</v>
      </c>
      <c r="F13" s="185">
        <f t="shared" si="0"/>
        <v>-9.9650130364866101</v>
      </c>
      <c r="G13" s="111">
        <f t="shared" si="1"/>
        <v>2.5983359404065021</v>
      </c>
    </row>
    <row r="14" spans="1:7" ht="14.4" x14ac:dyDescent="0.3">
      <c r="A14" s="107">
        <v>8</v>
      </c>
      <c r="B14" s="108" t="s">
        <v>48</v>
      </c>
      <c r="C14" s="109">
        <v>36310545.544792324</v>
      </c>
      <c r="D14" s="58">
        <v>19763228.357503533</v>
      </c>
      <c r="E14" s="110">
        <v>19334087.9535097</v>
      </c>
      <c r="F14" s="185">
        <f t="shared" si="0"/>
        <v>-2.1714084168384318</v>
      </c>
      <c r="G14" s="111">
        <f t="shared" si="1"/>
        <v>2.5169134780457774</v>
      </c>
    </row>
    <row r="15" spans="1:7" ht="14.4" x14ac:dyDescent="0.3">
      <c r="A15" s="107">
        <v>9</v>
      </c>
      <c r="B15" s="108" t="s">
        <v>49</v>
      </c>
      <c r="C15" s="109">
        <v>25927194.582314253</v>
      </c>
      <c r="D15" s="58">
        <v>13204629.54451786</v>
      </c>
      <c r="E15" s="110">
        <v>19280941.853948742</v>
      </c>
      <c r="F15" s="185">
        <f t="shared" si="0"/>
        <v>46.016529952205843</v>
      </c>
      <c r="G15" s="111">
        <f t="shared" si="1"/>
        <v>2.5099949135594577</v>
      </c>
    </row>
    <row r="16" spans="1:7" ht="14.4" x14ac:dyDescent="0.3">
      <c r="A16" s="107">
        <v>10</v>
      </c>
      <c r="B16" s="108" t="s">
        <v>51</v>
      </c>
      <c r="C16" s="112">
        <v>40696587.884452097</v>
      </c>
      <c r="D16" s="57">
        <v>17035485.166073199</v>
      </c>
      <c r="E16" s="112">
        <v>16945269.982848302</v>
      </c>
      <c r="F16" s="185">
        <f t="shared" si="0"/>
        <v>-0.52957213924594271</v>
      </c>
      <c r="G16" s="111">
        <f t="shared" si="1"/>
        <v>2.2059369188507936</v>
      </c>
    </row>
    <row r="17" spans="1:7" ht="14.4" x14ac:dyDescent="0.3">
      <c r="A17" s="107">
        <v>11</v>
      </c>
      <c r="B17" s="108" t="s">
        <v>55</v>
      </c>
      <c r="C17" s="109">
        <v>43899890.685761705</v>
      </c>
      <c r="D17" s="58">
        <v>29203267.395417999</v>
      </c>
      <c r="E17" s="110">
        <v>11886227.039468771</v>
      </c>
      <c r="F17" s="185">
        <f t="shared" si="0"/>
        <v>-59.298297418138482</v>
      </c>
      <c r="G17" s="111">
        <f t="shared" si="1"/>
        <v>1.5473502091584503</v>
      </c>
    </row>
    <row r="18" spans="1:7" ht="14.4" x14ac:dyDescent="0.3">
      <c r="A18" s="107">
        <v>12</v>
      </c>
      <c r="B18" s="108" t="s">
        <v>52</v>
      </c>
      <c r="C18" s="109">
        <v>25422397.600855205</v>
      </c>
      <c r="D18" s="58">
        <v>12665179.408201171</v>
      </c>
      <c r="E18" s="110">
        <v>11612249.510072887</v>
      </c>
      <c r="F18" s="185">
        <f t="shared" si="0"/>
        <v>-8.3135805991541929</v>
      </c>
      <c r="G18" s="111">
        <f t="shared" si="1"/>
        <v>1.5116837873403473</v>
      </c>
    </row>
    <row r="19" spans="1:7" ht="14.4" x14ac:dyDescent="0.3">
      <c r="A19" s="107">
        <v>13</v>
      </c>
      <c r="B19" s="113" t="s">
        <v>57</v>
      </c>
      <c r="C19" s="109">
        <v>21779478.14011256</v>
      </c>
      <c r="D19" s="58">
        <v>10588359.066568881</v>
      </c>
      <c r="E19" s="187">
        <v>10465132.128886266</v>
      </c>
      <c r="F19" s="185">
        <f t="shared" si="0"/>
        <v>-1.1637963626647831</v>
      </c>
      <c r="G19" s="111">
        <f t="shared" si="1"/>
        <v>1.3623519334379721</v>
      </c>
    </row>
    <row r="20" spans="1:7" ht="14.4" x14ac:dyDescent="0.3">
      <c r="A20" s="107">
        <v>14</v>
      </c>
      <c r="B20" s="108" t="s">
        <v>56</v>
      </c>
      <c r="C20" s="109">
        <v>19237325.52752123</v>
      </c>
      <c r="D20" s="58">
        <v>9716430.7365828492</v>
      </c>
      <c r="E20" s="110">
        <v>8678408.3646156192</v>
      </c>
      <c r="F20" s="185">
        <f t="shared" si="0"/>
        <v>-10.683165455592899</v>
      </c>
      <c r="G20" s="111">
        <f t="shared" si="1"/>
        <v>1.1297560574571173</v>
      </c>
    </row>
    <row r="21" spans="1:7" ht="14.4" x14ac:dyDescent="0.3">
      <c r="A21" s="107">
        <v>15</v>
      </c>
      <c r="B21" s="108" t="s">
        <v>53</v>
      </c>
      <c r="C21" s="112">
        <v>35583768.979909897</v>
      </c>
      <c r="D21" s="57">
        <v>23754911.285999998</v>
      </c>
      <c r="E21" s="112">
        <v>7809650.7145399796</v>
      </c>
      <c r="F21" s="185">
        <f t="shared" si="0"/>
        <v>-67.124058597757795</v>
      </c>
      <c r="G21" s="111">
        <f t="shared" si="1"/>
        <v>1.0166611008246362</v>
      </c>
    </row>
    <row r="22" spans="1:7" ht="14.4" x14ac:dyDescent="0.3">
      <c r="A22" s="107">
        <v>16</v>
      </c>
      <c r="B22" s="109" t="s">
        <v>65</v>
      </c>
      <c r="C22" s="112">
        <v>18043384.461399902</v>
      </c>
      <c r="D22" s="57">
        <v>7230116.6109999996</v>
      </c>
      <c r="E22" s="112">
        <v>7786620.9719999405</v>
      </c>
      <c r="F22" s="185">
        <f t="shared" si="0"/>
        <v>7.697031610157822</v>
      </c>
      <c r="G22" s="111">
        <f t="shared" si="1"/>
        <v>1.0136630866677583</v>
      </c>
    </row>
    <row r="23" spans="1:7" ht="14.4" x14ac:dyDescent="0.3">
      <c r="A23" s="107">
        <v>17</v>
      </c>
      <c r="B23" s="113" t="s">
        <v>59</v>
      </c>
      <c r="C23" s="112">
        <v>13589817.127872501</v>
      </c>
      <c r="D23" s="57">
        <v>6243996.19440661</v>
      </c>
      <c r="E23" s="112">
        <v>7454082.3076958898</v>
      </c>
      <c r="F23" s="185">
        <f t="shared" si="0"/>
        <v>19.379994407640396</v>
      </c>
      <c r="G23" s="111">
        <f t="shared" si="1"/>
        <v>0.97037317052737615</v>
      </c>
    </row>
    <row r="24" spans="1:7" ht="14.4" x14ac:dyDescent="0.3">
      <c r="A24" s="107">
        <v>18</v>
      </c>
      <c r="B24" s="113" t="s">
        <v>58</v>
      </c>
      <c r="C24" s="112">
        <v>15012155.524082899</v>
      </c>
      <c r="D24" s="57">
        <v>7046970.5834268397</v>
      </c>
      <c r="E24" s="112">
        <v>7002689.1844971301</v>
      </c>
      <c r="F24" s="185">
        <f t="shared" si="0"/>
        <v>-0.62837496489414946</v>
      </c>
      <c r="G24" s="111">
        <f>E27/E$34*100</f>
        <v>0.67051582798984954</v>
      </c>
    </row>
    <row r="25" spans="1:7" ht="14.4" x14ac:dyDescent="0.3">
      <c r="A25" s="107">
        <v>19</v>
      </c>
      <c r="B25" s="108" t="s">
        <v>54</v>
      </c>
      <c r="C25" s="112">
        <v>25915487.19675</v>
      </c>
      <c r="D25" s="57">
        <v>16713333.794749999</v>
      </c>
      <c r="E25" s="112">
        <v>6485540.6085000001</v>
      </c>
      <c r="F25" s="185">
        <f t="shared" si="0"/>
        <v>-61.195410274536357</v>
      </c>
      <c r="G25" s="111">
        <f t="shared" si="1"/>
        <v>0.8442883165318209</v>
      </c>
    </row>
    <row r="26" spans="1:7" ht="14.4" x14ac:dyDescent="0.3">
      <c r="A26" s="107">
        <v>20</v>
      </c>
      <c r="B26" s="113" t="s">
        <v>62</v>
      </c>
      <c r="C26" s="112">
        <v>9365481.6260078102</v>
      </c>
      <c r="D26" s="57">
        <v>4437669.4431250002</v>
      </c>
      <c r="E26" s="112">
        <v>5254745.2275722399</v>
      </c>
      <c r="F26" s="185">
        <f t="shared" si="0"/>
        <v>18.412272363212708</v>
      </c>
      <c r="G26" s="111">
        <f t="shared" si="1"/>
        <v>0.68406325236419752</v>
      </c>
    </row>
    <row r="27" spans="1:7" ht="14.4" x14ac:dyDescent="0.3">
      <c r="A27" s="107">
        <v>21</v>
      </c>
      <c r="B27" s="108" t="s">
        <v>50</v>
      </c>
      <c r="C27" s="112">
        <v>6123690.1516296798</v>
      </c>
      <c r="D27" s="57">
        <v>2811697.5411886498</v>
      </c>
      <c r="E27" s="112">
        <v>5150678.4423283804</v>
      </c>
      <c r="F27" s="185">
        <f t="shared" si="0"/>
        <v>83.187500322346978</v>
      </c>
      <c r="G27" s="111">
        <f t="shared" si="1"/>
        <v>0.67051582798984954</v>
      </c>
    </row>
    <row r="28" spans="1:7" ht="14.4" x14ac:dyDescent="0.3">
      <c r="A28" s="107">
        <v>22</v>
      </c>
      <c r="B28" s="113" t="s">
        <v>61</v>
      </c>
      <c r="C28" s="112">
        <v>10278834.005137499</v>
      </c>
      <c r="D28" s="57">
        <v>4268162.2394217197</v>
      </c>
      <c r="E28" s="112">
        <v>4691319.8395819403</v>
      </c>
      <c r="F28" s="185">
        <f t="shared" si="0"/>
        <v>9.9142810517332407</v>
      </c>
      <c r="G28" s="111">
        <f t="shared" si="1"/>
        <v>0.61071647974601817</v>
      </c>
    </row>
    <row r="29" spans="1:7" ht="14.4" x14ac:dyDescent="0.3">
      <c r="A29" s="107">
        <v>23</v>
      </c>
      <c r="B29" s="113" t="s">
        <v>36</v>
      </c>
      <c r="C29" s="112">
        <v>7558173.6081976499</v>
      </c>
      <c r="D29" s="57">
        <v>3877867.2478218898</v>
      </c>
      <c r="E29" s="112">
        <v>4377915.3620255003</v>
      </c>
      <c r="F29" s="185">
        <f t="shared" si="0"/>
        <v>12.8949260572155</v>
      </c>
      <c r="G29" s="111">
        <f t="shared" si="1"/>
        <v>0.56991745392496795</v>
      </c>
    </row>
    <row r="30" spans="1:7" ht="14.4" x14ac:dyDescent="0.3">
      <c r="A30" s="107">
        <v>24</v>
      </c>
      <c r="B30" s="108" t="s">
        <v>64</v>
      </c>
      <c r="C30" s="112">
        <v>4851707.71937076</v>
      </c>
      <c r="D30" s="57">
        <v>2300072.6284270999</v>
      </c>
      <c r="E30" s="112">
        <v>2778452.2728335601</v>
      </c>
      <c r="F30" s="185">
        <f t="shared" si="0"/>
        <v>20.798458209278351</v>
      </c>
      <c r="G30" s="111">
        <f t="shared" si="1"/>
        <v>0.36169919110832716</v>
      </c>
    </row>
    <row r="31" spans="1:7" ht="14.4" x14ac:dyDescent="0.3">
      <c r="A31" s="107">
        <v>25</v>
      </c>
      <c r="B31" s="108" t="s">
        <v>60</v>
      </c>
      <c r="C31" s="109">
        <v>2730402.67833038</v>
      </c>
      <c r="D31" s="58">
        <v>919773.17186230503</v>
      </c>
      <c r="E31" s="110">
        <v>2108419.0248832963</v>
      </c>
      <c r="F31" s="185">
        <f t="shared" si="0"/>
        <v>129.23249877078803</v>
      </c>
      <c r="G31" s="111">
        <f t="shared" si="1"/>
        <v>0.27447419675845541</v>
      </c>
    </row>
    <row r="32" spans="1:7" ht="14.4" x14ac:dyDescent="0.3">
      <c r="A32" s="107">
        <v>26</v>
      </c>
      <c r="B32" s="113" t="s">
        <v>63</v>
      </c>
      <c r="C32" s="112">
        <v>5557554.6423917999</v>
      </c>
      <c r="D32" s="57">
        <v>2363675.86530525</v>
      </c>
      <c r="E32" s="112">
        <v>1932318.94486325</v>
      </c>
      <c r="F32" s="185">
        <f t="shared" si="0"/>
        <v>-18.249410876236766</v>
      </c>
      <c r="G32" s="111">
        <f t="shared" si="1"/>
        <v>0.25154947096051905</v>
      </c>
    </row>
    <row r="33" spans="1:7" ht="14.4" x14ac:dyDescent="0.3">
      <c r="A33" s="114">
        <v>27</v>
      </c>
      <c r="B33" s="115" t="s">
        <v>38</v>
      </c>
      <c r="C33" s="116">
        <f>C34-SUM(C7:C32)</f>
        <v>447469581.84330392</v>
      </c>
      <c r="D33" s="183">
        <f>D34-SUM(D7:D32)</f>
        <v>215732990.59585226</v>
      </c>
      <c r="E33" s="116">
        <f>E34-SUM(E7:E32)</f>
        <v>230077593.431337</v>
      </c>
      <c r="F33" s="185">
        <f t="shared" si="0"/>
        <v>6.6492393193387329</v>
      </c>
      <c r="G33" s="111">
        <f t="shared" si="1"/>
        <v>29.951523821352428</v>
      </c>
    </row>
    <row r="34" spans="1:7" s="134" customFormat="1" ht="14.4" x14ac:dyDescent="0.3">
      <c r="A34" s="131"/>
      <c r="B34" s="131" t="s">
        <v>39</v>
      </c>
      <c r="C34" s="132">
        <v>1611731769.57759</v>
      </c>
      <c r="D34" s="139">
        <v>792666289.26208997</v>
      </c>
      <c r="E34" s="139">
        <v>768166570.76831198</v>
      </c>
      <c r="F34" s="188">
        <f t="shared" si="0"/>
        <v>-3.0907985902346411</v>
      </c>
      <c r="G34" s="133">
        <f t="shared" si="1"/>
        <v>100</v>
      </c>
    </row>
    <row r="39" spans="1:7" x14ac:dyDescent="0.3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1" workbookViewId="0">
      <selection activeCell="B48" sqref="B48"/>
    </sheetView>
  </sheetViews>
  <sheetFormatPr defaultColWidth="9.109375" defaultRowHeight="14.4" x14ac:dyDescent="0.3"/>
  <cols>
    <col min="1" max="1" width="7.88671875" style="52" bestFit="1" customWidth="1"/>
    <col min="2" max="2" width="20" style="53" bestFit="1" customWidth="1"/>
    <col min="3" max="3" width="15.33203125" style="63" bestFit="1" customWidth="1"/>
    <col min="4" max="4" width="15.5546875" style="63" customWidth="1"/>
    <col min="5" max="5" width="11.88671875" style="120" bestFit="1" customWidth="1"/>
    <col min="6" max="16384" width="9.109375" style="53"/>
  </cols>
  <sheetData>
    <row r="1" spans="1:7" x14ac:dyDescent="0.3">
      <c r="A1" s="236" t="s">
        <v>66</v>
      </c>
      <c r="B1" s="236"/>
      <c r="C1" s="236"/>
      <c r="D1" s="236"/>
      <c r="E1" s="236"/>
    </row>
    <row r="2" spans="1:7" x14ac:dyDescent="0.3">
      <c r="A2" s="237" t="s">
        <v>130</v>
      </c>
      <c r="B2" s="237"/>
      <c r="C2" s="237"/>
      <c r="D2" s="237"/>
      <c r="E2" s="237"/>
    </row>
    <row r="3" spans="1:7" x14ac:dyDescent="0.3">
      <c r="A3" s="54" t="s">
        <v>67</v>
      </c>
      <c r="B3" s="55"/>
      <c r="C3" s="64"/>
      <c r="D3" s="65" t="s">
        <v>68</v>
      </c>
    </row>
    <row r="4" spans="1:7" ht="43.2" x14ac:dyDescent="0.3">
      <c r="A4" s="149" t="s">
        <v>3</v>
      </c>
      <c r="B4" s="150" t="s">
        <v>69</v>
      </c>
      <c r="C4" s="152" t="s">
        <v>131</v>
      </c>
      <c r="D4" s="152" t="s">
        <v>132</v>
      </c>
      <c r="E4" s="154" t="s">
        <v>1</v>
      </c>
    </row>
    <row r="5" spans="1:7" x14ac:dyDescent="0.3">
      <c r="A5" s="118"/>
      <c r="B5" s="198"/>
      <c r="C5" s="207" t="s">
        <v>83</v>
      </c>
      <c r="D5" s="153" t="s">
        <v>94</v>
      </c>
      <c r="E5" s="155" t="s">
        <v>8</v>
      </c>
    </row>
    <row r="6" spans="1:7" x14ac:dyDescent="0.3">
      <c r="A6" s="196">
        <v>1</v>
      </c>
      <c r="B6" s="212" t="s">
        <v>101</v>
      </c>
      <c r="C6" s="209">
        <v>57.844659177599993</v>
      </c>
      <c r="D6" s="197">
        <v>50.445199291259804</v>
      </c>
      <c r="E6" s="189">
        <f>D6/C6*100-100</f>
        <v>-12.791950011532933</v>
      </c>
      <c r="G6" s="53">
        <f>D6/D21*100</f>
        <v>67.288905048997478</v>
      </c>
    </row>
    <row r="7" spans="1:7" x14ac:dyDescent="0.3">
      <c r="A7" s="196">
        <v>2</v>
      </c>
      <c r="B7" s="213" t="s">
        <v>102</v>
      </c>
      <c r="C7" s="210">
        <v>9.12202930622</v>
      </c>
      <c r="D7" s="197">
        <v>8.3399672893500103</v>
      </c>
      <c r="E7" s="189">
        <f t="shared" ref="E7:E21" si="0">D7/C7*100-100</f>
        <v>-8.573333746436532</v>
      </c>
    </row>
    <row r="8" spans="1:7" x14ac:dyDescent="0.3">
      <c r="A8" s="196">
        <v>3</v>
      </c>
      <c r="B8" s="213" t="s">
        <v>103</v>
      </c>
      <c r="C8" s="210">
        <v>2.0609137405600002</v>
      </c>
      <c r="D8" s="197">
        <v>2.2511264287399997</v>
      </c>
      <c r="E8" s="189">
        <f t="shared" si="0"/>
        <v>9.2295317575161562</v>
      </c>
    </row>
    <row r="9" spans="1:7" x14ac:dyDescent="0.3">
      <c r="A9" s="196">
        <v>4</v>
      </c>
      <c r="B9" s="213" t="s">
        <v>104</v>
      </c>
      <c r="C9" s="210">
        <v>1.5640939182</v>
      </c>
      <c r="D9" s="197">
        <v>1.7953911495900001</v>
      </c>
      <c r="E9" s="189">
        <f t="shared" si="0"/>
        <v>14.787937520796902</v>
      </c>
    </row>
    <row r="10" spans="1:7" x14ac:dyDescent="0.3">
      <c r="A10" s="196">
        <v>5</v>
      </c>
      <c r="B10" s="213" t="s">
        <v>106</v>
      </c>
      <c r="C10" s="210">
        <v>0.34110064539999996</v>
      </c>
      <c r="D10" s="197">
        <v>1.60634484037</v>
      </c>
      <c r="E10" s="189">
        <f t="shared" si="0"/>
        <v>370.92987422708649</v>
      </c>
    </row>
    <row r="11" spans="1:7" x14ac:dyDescent="0.3">
      <c r="A11" s="196">
        <v>6</v>
      </c>
      <c r="B11" s="213" t="s">
        <v>105</v>
      </c>
      <c r="C11" s="210">
        <v>0.22650286444999998</v>
      </c>
      <c r="D11" s="197">
        <v>1.2384266503200001</v>
      </c>
      <c r="E11" s="189">
        <f t="shared" si="0"/>
        <v>446.75981839222175</v>
      </c>
    </row>
    <row r="12" spans="1:7" x14ac:dyDescent="0.3">
      <c r="A12" s="196">
        <v>7</v>
      </c>
      <c r="B12" s="213" t="s">
        <v>107</v>
      </c>
      <c r="C12" s="210">
        <v>0.90882842314000001</v>
      </c>
      <c r="D12" s="197">
        <v>1.1027510596499999</v>
      </c>
      <c r="E12" s="189">
        <f t="shared" si="0"/>
        <v>21.337650933054846</v>
      </c>
    </row>
    <row r="13" spans="1:7" x14ac:dyDescent="0.3">
      <c r="A13" s="196">
        <v>8</v>
      </c>
      <c r="B13" s="213" t="s">
        <v>108</v>
      </c>
      <c r="C13" s="210">
        <v>0.77913377959000008</v>
      </c>
      <c r="D13" s="197">
        <v>0.86127618083000002</v>
      </c>
      <c r="E13" s="189">
        <f t="shared" si="0"/>
        <v>10.542785256111657</v>
      </c>
    </row>
    <row r="14" spans="1:7" x14ac:dyDescent="0.3">
      <c r="A14" s="196">
        <v>9</v>
      </c>
      <c r="B14" s="213" t="s">
        <v>109</v>
      </c>
      <c r="C14" s="210">
        <v>0.75271441102000003</v>
      </c>
      <c r="D14" s="197">
        <v>0.76125461605</v>
      </c>
      <c r="E14" s="189">
        <f t="shared" si="0"/>
        <v>1.1345876875702601</v>
      </c>
    </row>
    <row r="15" spans="1:7" x14ac:dyDescent="0.3">
      <c r="A15" s="196">
        <v>10</v>
      </c>
      <c r="B15" s="213" t="s">
        <v>110</v>
      </c>
      <c r="C15" s="210">
        <v>0.64414618599000006</v>
      </c>
      <c r="D15" s="197">
        <v>0.71071860687999999</v>
      </c>
      <c r="E15" s="189">
        <f t="shared" si="0"/>
        <v>10.334986426673254</v>
      </c>
    </row>
    <row r="16" spans="1:7" x14ac:dyDescent="0.3">
      <c r="A16" s="196">
        <v>11</v>
      </c>
      <c r="B16" s="213" t="s">
        <v>111</v>
      </c>
      <c r="C16" s="210">
        <v>0.66792253203999996</v>
      </c>
      <c r="D16" s="197">
        <v>0.63297987592000005</v>
      </c>
      <c r="E16" s="189">
        <f t="shared" si="0"/>
        <v>-5.2315432469805216</v>
      </c>
    </row>
    <row r="17" spans="1:5" x14ac:dyDescent="0.3">
      <c r="A17" s="196">
        <v>12</v>
      </c>
      <c r="B17" s="213" t="s">
        <v>113</v>
      </c>
      <c r="C17" s="210">
        <v>0.53481546088999998</v>
      </c>
      <c r="D17" s="197">
        <v>0.50799258351999999</v>
      </c>
      <c r="E17" s="189">
        <f t="shared" si="0"/>
        <v>-5.0153518982722289</v>
      </c>
    </row>
    <row r="18" spans="1:5" x14ac:dyDescent="0.3">
      <c r="A18" s="196">
        <v>13</v>
      </c>
      <c r="B18" s="213" t="s">
        <v>114</v>
      </c>
      <c r="C18" s="210">
        <v>0.58231573031999995</v>
      </c>
      <c r="D18" s="197">
        <v>0.48266015023999997</v>
      </c>
      <c r="E18" s="189">
        <f t="shared" si="0"/>
        <v>-17.113667876572094</v>
      </c>
    </row>
    <row r="19" spans="1:5" x14ac:dyDescent="0.3">
      <c r="A19" s="196">
        <v>14</v>
      </c>
      <c r="B19" s="213" t="s">
        <v>112</v>
      </c>
      <c r="C19" s="210">
        <v>0.99995328210000001</v>
      </c>
      <c r="D19" s="197">
        <v>0.44483877986000003</v>
      </c>
      <c r="E19" s="189">
        <f t="shared" si="0"/>
        <v>-55.514043723543274</v>
      </c>
    </row>
    <row r="20" spans="1:5" x14ac:dyDescent="0.3">
      <c r="A20" s="196">
        <v>15</v>
      </c>
      <c r="B20" s="214" t="s">
        <v>38</v>
      </c>
      <c r="C20" s="211">
        <f>+C21-SUM(C6:C19)</f>
        <v>3.7782913755700349</v>
      </c>
      <c r="D20" s="197">
        <f>+D21-SUM(D6:D19)</f>
        <v>3.7871511940899296</v>
      </c>
      <c r="E20" s="189">
        <f t="shared" si="0"/>
        <v>0.23449272804054999</v>
      </c>
    </row>
    <row r="21" spans="1:5" s="121" customFormat="1" x14ac:dyDescent="0.3">
      <c r="A21" s="190"/>
      <c r="B21" s="199" t="s">
        <v>93</v>
      </c>
      <c r="C21" s="215">
        <v>80.807420833090006</v>
      </c>
      <c r="D21" s="191">
        <v>74.968078696669735</v>
      </c>
      <c r="E21" s="192">
        <f t="shared" si="0"/>
        <v>-7.2262449119389629</v>
      </c>
    </row>
    <row r="22" spans="1:5" x14ac:dyDescent="0.3">
      <c r="A22" s="193"/>
      <c r="B22" s="194"/>
      <c r="C22" s="60"/>
      <c r="D22" s="60"/>
      <c r="E22" s="195"/>
    </row>
    <row r="24" spans="1:5" x14ac:dyDescent="0.3">
      <c r="A24" s="236" t="s">
        <v>66</v>
      </c>
      <c r="B24" s="236"/>
      <c r="C24" s="236"/>
      <c r="D24" s="236"/>
      <c r="E24" s="236"/>
    </row>
    <row r="25" spans="1:5" x14ac:dyDescent="0.3">
      <c r="A25" s="237" t="s">
        <v>130</v>
      </c>
      <c r="B25" s="237"/>
      <c r="C25" s="237"/>
      <c r="D25" s="237"/>
      <c r="E25" s="237"/>
    </row>
    <row r="26" spans="1:5" x14ac:dyDescent="0.3">
      <c r="A26" s="54" t="s">
        <v>70</v>
      </c>
      <c r="B26" s="55"/>
      <c r="C26" s="64"/>
      <c r="D26" s="65" t="s">
        <v>68</v>
      </c>
    </row>
    <row r="27" spans="1:5" ht="43.2" x14ac:dyDescent="0.3">
      <c r="A27" s="149" t="s">
        <v>3</v>
      </c>
      <c r="B27" s="150" t="s">
        <v>69</v>
      </c>
      <c r="C27" s="152" t="s">
        <v>131</v>
      </c>
      <c r="D27" s="152" t="s">
        <v>132</v>
      </c>
      <c r="E27" s="154" t="s">
        <v>1</v>
      </c>
    </row>
    <row r="28" spans="1:5" x14ac:dyDescent="0.3">
      <c r="A28" s="118"/>
      <c r="B28" s="198"/>
      <c r="C28" s="207" t="s">
        <v>83</v>
      </c>
      <c r="D28" s="153" t="s">
        <v>94</v>
      </c>
      <c r="E28" s="155" t="s">
        <v>8</v>
      </c>
    </row>
    <row r="29" spans="1:5" x14ac:dyDescent="0.3">
      <c r="A29" s="200">
        <v>1</v>
      </c>
      <c r="B29" s="204" t="s">
        <v>101</v>
      </c>
      <c r="C29" s="209">
        <v>486.33391795028899</v>
      </c>
      <c r="D29" s="202">
        <v>474.89412750755798</v>
      </c>
      <c r="E29" s="159">
        <f>D29/C29*100-100</f>
        <v>-2.3522501763696368</v>
      </c>
    </row>
    <row r="30" spans="1:5" x14ac:dyDescent="0.3">
      <c r="A30" s="200">
        <v>2</v>
      </c>
      <c r="B30" s="205" t="s">
        <v>106</v>
      </c>
      <c r="C30" s="210">
        <v>109.978699852443</v>
      </c>
      <c r="D30" s="203">
        <v>147.396459705594</v>
      </c>
      <c r="E30" s="156">
        <f t="shared" ref="E30:E44" si="1">D30/C30*100-100</f>
        <v>34.022733405062894</v>
      </c>
    </row>
    <row r="31" spans="1:5" x14ac:dyDescent="0.3">
      <c r="A31" s="200">
        <v>3</v>
      </c>
      <c r="B31" s="205" t="s">
        <v>105</v>
      </c>
      <c r="C31" s="210">
        <v>18.072711221110602</v>
      </c>
      <c r="D31" s="203">
        <v>13.4984727724505</v>
      </c>
      <c r="E31" s="156">
        <f t="shared" si="1"/>
        <v>-25.310194982349785</v>
      </c>
    </row>
    <row r="32" spans="1:5" x14ac:dyDescent="0.3">
      <c r="A32" s="200">
        <v>4</v>
      </c>
      <c r="B32" s="205" t="s">
        <v>118</v>
      </c>
      <c r="C32" s="210">
        <v>7.7285311836522501</v>
      </c>
      <c r="D32" s="203">
        <v>9.9666234232387385</v>
      </c>
      <c r="E32" s="156">
        <f t="shared" si="1"/>
        <v>28.958830422016092</v>
      </c>
    </row>
    <row r="33" spans="1:5" x14ac:dyDescent="0.3">
      <c r="A33" s="200">
        <v>5</v>
      </c>
      <c r="B33" s="205" t="s">
        <v>117</v>
      </c>
      <c r="C33" s="210">
        <v>9.8540049468411386</v>
      </c>
      <c r="D33" s="203">
        <v>8.7511244714198213</v>
      </c>
      <c r="E33" s="156">
        <f t="shared" si="1"/>
        <v>-11.192205416690641</v>
      </c>
    </row>
    <row r="34" spans="1:5" x14ac:dyDescent="0.3">
      <c r="A34" s="200">
        <v>6</v>
      </c>
      <c r="B34" s="205" t="s">
        <v>108</v>
      </c>
      <c r="C34" s="210">
        <v>8.1191446042478503</v>
      </c>
      <c r="D34" s="203">
        <v>7.70042583040488</v>
      </c>
      <c r="E34" s="156">
        <f t="shared" si="1"/>
        <v>-5.1571784252235346</v>
      </c>
    </row>
    <row r="35" spans="1:5" x14ac:dyDescent="0.3">
      <c r="A35" s="200">
        <v>7</v>
      </c>
      <c r="B35" s="205" t="s">
        <v>102</v>
      </c>
      <c r="C35" s="210">
        <v>8.9857125739225197</v>
      </c>
      <c r="D35" s="203">
        <v>7.6363657013246797</v>
      </c>
      <c r="E35" s="156">
        <f t="shared" si="1"/>
        <v>-15.016581729019308</v>
      </c>
    </row>
    <row r="36" spans="1:5" x14ac:dyDescent="0.3">
      <c r="A36" s="200">
        <v>8</v>
      </c>
      <c r="B36" s="205" t="s">
        <v>115</v>
      </c>
      <c r="C36" s="210">
        <v>24.878586364288502</v>
      </c>
      <c r="D36" s="203">
        <v>6.4407186920771995</v>
      </c>
      <c r="E36" s="156">
        <f t="shared" si="1"/>
        <v>-74.111396050531198</v>
      </c>
    </row>
    <row r="37" spans="1:5" x14ac:dyDescent="0.3">
      <c r="A37" s="200">
        <v>9</v>
      </c>
      <c r="B37" s="205" t="s">
        <v>116</v>
      </c>
      <c r="C37" s="210">
        <v>16.590362692211102</v>
      </c>
      <c r="D37" s="203">
        <v>6.2865077342023996</v>
      </c>
      <c r="E37" s="156">
        <f t="shared" si="1"/>
        <v>-62.107472568072247</v>
      </c>
    </row>
    <row r="38" spans="1:5" x14ac:dyDescent="0.3">
      <c r="A38" s="200">
        <v>10</v>
      </c>
      <c r="B38" s="205" t="s">
        <v>107</v>
      </c>
      <c r="C38" s="210">
        <v>3.9864460494171303</v>
      </c>
      <c r="D38" s="203">
        <v>6.0155276476689403</v>
      </c>
      <c r="E38" s="156">
        <f t="shared" si="1"/>
        <v>50.899512324981487</v>
      </c>
    </row>
    <row r="39" spans="1:5" x14ac:dyDescent="0.3">
      <c r="A39" s="200">
        <v>11</v>
      </c>
      <c r="B39" s="205" t="s">
        <v>104</v>
      </c>
      <c r="C39" s="210">
        <v>2.7701637157410204</v>
      </c>
      <c r="D39" s="203">
        <v>4.8066571845748793</v>
      </c>
      <c r="E39" s="156">
        <f t="shared" si="1"/>
        <v>73.515274828769321</v>
      </c>
    </row>
    <row r="40" spans="1:5" x14ac:dyDescent="0.3">
      <c r="A40" s="200">
        <v>12</v>
      </c>
      <c r="B40" s="205" t="s">
        <v>119</v>
      </c>
      <c r="C40" s="210">
        <v>4.9835504253696694</v>
      </c>
      <c r="D40" s="203">
        <v>4.6424019083945796</v>
      </c>
      <c r="E40" s="156">
        <f t="shared" si="1"/>
        <v>-6.845491423913586</v>
      </c>
    </row>
    <row r="41" spans="1:5" x14ac:dyDescent="0.3">
      <c r="A41" s="200">
        <v>13</v>
      </c>
      <c r="B41" s="205" t="s">
        <v>103</v>
      </c>
      <c r="C41" s="210">
        <v>3.0026685138053697</v>
      </c>
      <c r="D41" s="203">
        <v>4.14884612519936</v>
      </c>
      <c r="E41" s="156">
        <f t="shared" si="1"/>
        <v>38.171966240169667</v>
      </c>
    </row>
    <row r="42" spans="1:5" x14ac:dyDescent="0.3">
      <c r="A42" s="200">
        <v>14</v>
      </c>
      <c r="B42" s="205" t="s">
        <v>109</v>
      </c>
      <c r="C42" s="210">
        <v>2.7217902802305503</v>
      </c>
      <c r="D42" s="203">
        <v>4.10184269807666</v>
      </c>
      <c r="E42" s="156">
        <f t="shared" si="1"/>
        <v>50.703848414405087</v>
      </c>
    </row>
    <row r="43" spans="1:5" x14ac:dyDescent="0.3">
      <c r="A43" s="201">
        <v>15</v>
      </c>
      <c r="B43" s="206" t="s">
        <v>38</v>
      </c>
      <c r="C43" s="211">
        <f>+C44-SUM(C29:C42)</f>
        <v>84.659998888520477</v>
      </c>
      <c r="D43" s="197">
        <f>+D44-SUM(D29:D42)</f>
        <v>61.880469366127159</v>
      </c>
      <c r="E43" s="156">
        <f t="shared" si="1"/>
        <v>-26.90707514937391</v>
      </c>
    </row>
    <row r="44" spans="1:5" s="121" customFormat="1" x14ac:dyDescent="0.3">
      <c r="A44" s="119"/>
      <c r="B44" s="151" t="s">
        <v>93</v>
      </c>
      <c r="C44" s="208">
        <v>792.66628926209</v>
      </c>
      <c r="D44" s="158">
        <v>768.166570768312</v>
      </c>
      <c r="E44" s="157">
        <f t="shared" si="1"/>
        <v>-3.0907985902346553</v>
      </c>
    </row>
    <row r="48" spans="1:5" x14ac:dyDescent="0.3">
      <c r="C48" s="172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Mosam Marahatta</cp:lastModifiedBy>
  <cp:lastPrinted>2022-08-08T09:22:08Z</cp:lastPrinted>
  <dcterms:created xsi:type="dcterms:W3CDTF">2022-07-25T08:04:46Z</dcterms:created>
  <dcterms:modified xsi:type="dcterms:W3CDTF">2024-01-25T22:11:19Z</dcterms:modified>
</cp:coreProperties>
</file>